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20400" windowHeight="7485" activeTab="0"/>
  </bookViews>
  <sheets>
    <sheet name="DKB" sheetId="1" r:id="rId1"/>
    <sheet name="Spielleiter" sheetId="2" state="hidden" r:id="rId2"/>
    <sheet name="Einzelergebnisse" sheetId="3" r:id="rId3"/>
    <sheet name="MANNSCHAFTEN+SPIELER" sheetId="4" r:id="rId4"/>
    <sheet name="Dialog" sheetId="5" state="hidden" r:id="rId5"/>
    <sheet name="Dialog2" sheetId="6" state="hidden" r:id="rId6"/>
    <sheet name="Dialog3" sheetId="7" state="hidden" r:id="rId7"/>
    <sheet name="übertrag" sheetId="8" state="hidden" r:id="rId8"/>
  </sheets>
  <definedNames>
    <definedName name="_xlnm._FilterDatabase" localSheetId="3" hidden="1">'MANNSCHAFTEN+SPIELER'!$A$2:$A$16</definedName>
    <definedName name="acht">'MANNSCHAFTEN+SPIELER'!$G$150:$G$170</definedName>
    <definedName name="achtü">'MANNSCHAFTEN+SPIELER'!$F$150:$G$170</definedName>
    <definedName name="drei">'MANNSCHAFTEN+SPIELER'!$G$45:$G$65</definedName>
    <definedName name="dreiü">'MANNSCHAFTEN+SPIELER'!$F$45:$G$65</definedName>
    <definedName name="_xlnm.Print_Area" localSheetId="0">'DKB'!$A$1:$AS$29</definedName>
    <definedName name="_xlnm.Print_Area" localSheetId="2">'Einzelergebnisse'!$A$1:$M$51</definedName>
    <definedName name="eins">'MANNSCHAFTEN+SPIELER'!$G$3:$G$23</definedName>
    <definedName name="einsü">'MANNSCHAFTEN+SPIELER'!$F$3:$G$23</definedName>
    <definedName name="elf">'MANNSCHAFTEN+SPIELER'!$G$213:$G$233</definedName>
    <definedName name="elfü">'MANNSCHAFTEN+SPIELER'!$F$213:$G$233</definedName>
    <definedName name="fünf">'MANNSCHAFTEN+SPIELER'!$G$87:$G$107</definedName>
    <definedName name="fünfü">'MANNSCHAFTEN+SPIELER'!$F$87:$G$107</definedName>
    <definedName name="Gastmannschaft">'übertrag'!$U$2:$V$15</definedName>
    <definedName name="Heim">'MANNSCHAFTEN+SPIELER'!$U$3:$U$43</definedName>
    <definedName name="Heimü">'MANNSCHAFTEN+SPIELER'!$T$3:$U$43</definedName>
    <definedName name="JaNein" localSheetId="3">'MANNSCHAFTEN+SPIELER'!$H$15:$I$24</definedName>
    <definedName name="JaNein">'MANNSCHAFTEN+SPIELER'!$H$15:$I$24</definedName>
    <definedName name="jhg1">'MANNSCHAFTEN+SPIELER'!$B$3:$C$23</definedName>
    <definedName name="jhg10">'MANNSCHAFTEN+SPIELER'!$B$192:$C$212</definedName>
    <definedName name="jhg11">'MANNSCHAFTEN+SPIELER'!$B$213:$C$233</definedName>
    <definedName name="jhg2">'MANNSCHAFTEN+SPIELER'!$B$24:$C$44</definedName>
    <definedName name="jhg3">'MANNSCHAFTEN+SPIELER'!$B$45:$C$65</definedName>
    <definedName name="jhg4">'MANNSCHAFTEN+SPIELER'!$B$66:$C$86</definedName>
    <definedName name="jhg5">'MANNSCHAFTEN+SPIELER'!$B$87:$C$107</definedName>
    <definedName name="jhg6">'MANNSCHAFTEN+SPIELER'!$B$108:$C$128</definedName>
    <definedName name="jhg7">'MANNSCHAFTEN+SPIELER'!$B$129:$C$149</definedName>
    <definedName name="jhg8">'MANNSCHAFTEN+SPIELER'!$B$150:$C$170</definedName>
    <definedName name="jhg9">'MANNSCHAFTEN+SPIELER'!$B$171:$C$191</definedName>
    <definedName name="jhgheim">'MANNSCHAFTEN+SPIELER'!$P$3:$Q$43</definedName>
    <definedName name="neun">'MANNSCHAFTEN+SPIELER'!$G$171:$G$191</definedName>
    <definedName name="neunü">'MANNSCHAFTEN+SPIELER'!$F$171:$G$191</definedName>
    <definedName name="paß1">'MANNSCHAFTEN+SPIELER'!$D$3:$E$23</definedName>
    <definedName name="paß10">'MANNSCHAFTEN+SPIELER'!$D$192:$E$212</definedName>
    <definedName name="paß11">'MANNSCHAFTEN+SPIELER'!$D$213:$E$233</definedName>
    <definedName name="paß2">'MANNSCHAFTEN+SPIELER'!$D$24:$E$44</definedName>
    <definedName name="paß3">'MANNSCHAFTEN+SPIELER'!$D$45:$E$65</definedName>
    <definedName name="paß4">'MANNSCHAFTEN+SPIELER'!$D$66:$E$86</definedName>
    <definedName name="paß5">'MANNSCHAFTEN+SPIELER'!$D$87:$E$107</definedName>
    <definedName name="paß6">'MANNSCHAFTEN+SPIELER'!$D$108:$E$128</definedName>
    <definedName name="paß7">'MANNSCHAFTEN+SPIELER'!$D$129:$E$149</definedName>
    <definedName name="paß8">'MANNSCHAFTEN+SPIELER'!$D$150:$E$170</definedName>
    <definedName name="paß9">'MANNSCHAFTEN+SPIELER'!$D$171:$E$191</definedName>
    <definedName name="paßheim">'MANNSCHAFTEN+SPIELER'!$R$3:$S$43</definedName>
    <definedName name="Platzziffer">'MANNSCHAFTEN+SPIELER'!$L$15:$M$31</definedName>
    <definedName name="sechs">'MANNSCHAFTEN+SPIELER'!$G$108:$G$128</definedName>
    <definedName name="sechsü">'MANNSCHAFTEN+SPIELER'!$F$108:$G$128</definedName>
    <definedName name="sieben">'MANNSCHAFTEN+SPIELER'!$G$129:$G$149</definedName>
    <definedName name="siebenü">'MANNSCHAFTEN+SPIELER'!$F$129:$G$149</definedName>
    <definedName name="vier">'MANNSCHAFTEN+SPIELER'!$G$66:$G$86</definedName>
    <definedName name="vierü">'MANNSCHAFTEN+SPIELER'!$F$66:$G$86</definedName>
    <definedName name="zehn">'MANNSCHAFTEN+SPIELER'!$G$192:$G$212</definedName>
    <definedName name="zehnü">'MANNSCHAFTEN+SPIELER'!$F$192:$G$212</definedName>
    <definedName name="zwei">'MANNSCHAFTEN+SPIELER'!$G$24:$G$44</definedName>
    <definedName name="zweiü">'MANNSCHAFTEN+SPIELER'!$F$24:$G$44</definedName>
  </definedNames>
  <calcPr fullCalcOnLoad="1"/>
</workbook>
</file>

<file path=xl/comments8.xml><?xml version="1.0" encoding="utf-8"?>
<comments xmlns="http://schemas.openxmlformats.org/spreadsheetml/2006/main">
  <authors>
    <author>Rainer Spindler</author>
  </authors>
  <commentList>
    <comment ref="Q1" authorId="0">
      <text>
        <r>
          <rPr>
            <b/>
            <sz val="8"/>
            <rFont val="Tahoma"/>
            <family val="2"/>
          </rPr>
          <t>Rainer Spindler:
in dieser Spalte wird der übertrag für das Ankreuzen gemacht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Rainer Spindler:</t>
        </r>
        <r>
          <rPr>
            <sz val="8"/>
            <rFont val="Tahoma"/>
            <family val="2"/>
          </rPr>
          <t xml:space="preserve">
für die Mannschaftsübernahme im Spielbericht Heimmannschaft bzw. Gastmannschaft</t>
        </r>
      </text>
    </comment>
  </commentList>
</comments>
</file>

<file path=xl/sharedStrings.xml><?xml version="1.0" encoding="utf-8"?>
<sst xmlns="http://schemas.openxmlformats.org/spreadsheetml/2006/main" count="208" uniqueCount="93">
  <si>
    <t>Name</t>
  </si>
  <si>
    <t>Datum:</t>
  </si>
  <si>
    <t>Spielende:</t>
  </si>
  <si>
    <t>Gesamt</t>
  </si>
  <si>
    <t>Ja</t>
  </si>
  <si>
    <t>Nein</t>
  </si>
  <si>
    <t>Anlagen</t>
  </si>
  <si>
    <t>Gastmannschaft</t>
  </si>
  <si>
    <t>X</t>
  </si>
  <si>
    <t>eins</t>
  </si>
  <si>
    <t>zwei</t>
  </si>
  <si>
    <t>drei</t>
  </si>
  <si>
    <t>vier</t>
  </si>
  <si>
    <t>fünf</t>
  </si>
  <si>
    <t>sechs</t>
  </si>
  <si>
    <t>sieben</t>
  </si>
  <si>
    <t>E</t>
  </si>
  <si>
    <t>acht</t>
  </si>
  <si>
    <t>A</t>
  </si>
  <si>
    <t>neun</t>
  </si>
  <si>
    <t>zehn</t>
  </si>
  <si>
    <t>elf</t>
  </si>
  <si>
    <t>zwölf</t>
  </si>
  <si>
    <t>paß.Nr 1 - 6</t>
  </si>
  <si>
    <t>Spieler 1 - 6</t>
  </si>
  <si>
    <t>Spielbeginn:</t>
  </si>
  <si>
    <t>Klasse:</t>
  </si>
  <si>
    <t>Pass-Nr.</t>
  </si>
  <si>
    <t>Name, Vorname</t>
  </si>
  <si>
    <t>Volle</t>
  </si>
  <si>
    <t>Spieler 7 - 12</t>
  </si>
  <si>
    <t>paß.Nr 7 - 12</t>
  </si>
  <si>
    <t>geb.jahr 1 - 6</t>
  </si>
  <si>
    <t>geb.jahr 7 - 12 - 6</t>
  </si>
  <si>
    <t>Heim</t>
  </si>
  <si>
    <t>Eingane der Kreuze</t>
  </si>
  <si>
    <t>Gastmannschaft 05 2</t>
  </si>
  <si>
    <t>Gastmannschaft 05 3</t>
  </si>
  <si>
    <t>Gastmannschaft 05 4</t>
  </si>
  <si>
    <t>Gastmannschaft 05 5</t>
  </si>
  <si>
    <t>Gastmannschaft 05 6</t>
  </si>
  <si>
    <t>Gastmannschaft 05 7</t>
  </si>
  <si>
    <t>CLUB / Verein</t>
  </si>
  <si>
    <t>Gastmannschaften</t>
  </si>
  <si>
    <t>Heimmannschaft</t>
  </si>
  <si>
    <t>Bemerkungen zu:</t>
  </si>
  <si>
    <t>Gastmannschaft 1</t>
  </si>
  <si>
    <t>Gastmannschaft 2</t>
  </si>
  <si>
    <t>Gastmannschaft 3</t>
  </si>
  <si>
    <t>Gastmannschaft 4</t>
  </si>
  <si>
    <t>Gastmannschaft 5</t>
  </si>
  <si>
    <t>Gastmannschaft 6</t>
  </si>
  <si>
    <t>Gastmannschaft 7</t>
  </si>
  <si>
    <t>Gastmannschaft 8</t>
  </si>
  <si>
    <t>Gastmannschaft 9</t>
  </si>
  <si>
    <t>Gastmannschaft 10</t>
  </si>
  <si>
    <t>Gastmannschaft 11</t>
  </si>
  <si>
    <t>Spieltag</t>
  </si>
  <si>
    <t>Spielort:</t>
  </si>
  <si>
    <t>Gastgeber:</t>
  </si>
  <si>
    <t>Gast:</t>
  </si>
  <si>
    <t>Spielnummer:</t>
  </si>
  <si>
    <t>Abr</t>
  </si>
  <si>
    <t>Fe</t>
  </si>
  <si>
    <t>Material in Ordnung:</t>
  </si>
  <si>
    <t>Pässe in Ordnung:</t>
  </si>
  <si>
    <t>Protest:</t>
  </si>
  <si>
    <t>Verletzung:</t>
  </si>
  <si>
    <t>Verwarnung:</t>
  </si>
  <si>
    <t>Sonstiges:</t>
  </si>
  <si>
    <t>Kommentar</t>
  </si>
  <si>
    <t>Pass-     Nummer</t>
  </si>
  <si>
    <t>Durch-gang</t>
  </si>
  <si>
    <t>V</t>
  </si>
  <si>
    <t>R</t>
  </si>
  <si>
    <t>FW</t>
  </si>
  <si>
    <t>G</t>
  </si>
  <si>
    <t>Spielleiterdaten</t>
  </si>
  <si>
    <t>E-Mail</t>
  </si>
  <si>
    <t>Telefon</t>
  </si>
  <si>
    <t>Fax</t>
  </si>
  <si>
    <t>Otmar Kraus</t>
  </si>
  <si>
    <t>09372-9474634</t>
  </si>
  <si>
    <t>09372-9475499</t>
  </si>
  <si>
    <t>Spielleiter</t>
  </si>
  <si>
    <t>Bahnanlage eintragen</t>
  </si>
  <si>
    <t>Verein der Kegler von Aschaffenburg e.V.</t>
  </si>
  <si>
    <t>xx</t>
  </si>
  <si>
    <t>Bezirk 1</t>
  </si>
  <si>
    <t>2024-25</t>
  </si>
  <si>
    <t>kraus@kvaschaffenburg.de</t>
  </si>
  <si>
    <t>Spielbericht                (120W - SPZ)</t>
  </si>
  <si>
    <t>U10-14/Schülerzukunftspokal</t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</si>
</sst>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mm\-\y\y"/>
    <numFmt numFmtId="175" formatCode="h:mm"/>
    <numFmt numFmtId="176" formatCode="h:mm:ss"/>
    <numFmt numFmtId="177" formatCode="m/\d/\y\y\ h:mm"/>
    <numFmt numFmtId="178" formatCode="0,000"/>
    <numFmt numFmtId="179" formatCode="00,000"/>
    <numFmt numFmtId="180" formatCode="000,000"/>
    <numFmt numFmtId="181" formatCode="\+#,000;\ \-#,000"/>
    <numFmt numFmtId="182" formatCode="d/\ mmmm\ yyyy"/>
    <numFmt numFmtId="183" formatCode="dd\ mm\ yy"/>
    <numFmt numFmtId="184" formatCode="d/\ mmm\ yy"/>
    <numFmt numFmtId="185" formatCode="d/m/yy"/>
    <numFmt numFmtId="186" formatCode="hh:mm\ \Uh\r"/>
    <numFmt numFmtId="187" formatCode="hh:mm\ &quot;Uhr&quot;"/>
    <numFmt numFmtId="188" formatCode="mmm\ yyyy"/>
    <numFmt numFmtId="189" formatCode="dd/mm/yy"/>
    <numFmt numFmtId="190" formatCode="d/m/yyyy"/>
    <numFmt numFmtId="191" formatCode="&quot;Ja&quot;;&quot;Ja&quot;;&quot;Nein&quot;"/>
    <numFmt numFmtId="192" formatCode="&quot;Wahr&quot;;&quot;Wahr&quot;;&quot;Falsch&quot;"/>
    <numFmt numFmtId="193" formatCode="&quot;Ein&quot;;&quot;Ein&quot;;&quot;Aus&quot;"/>
    <numFmt numFmtId="194" formatCode="#,##0&quot;DM&quot;_);\(#,##0&quot;DM&quot;\)"/>
    <numFmt numFmtId="195" formatCode="#,##0&quot;DM&quot;_);[Red]\(#,##0&quot;DM&quot;\)"/>
    <numFmt numFmtId="196" formatCode="#,##0.00&quot;DM&quot;_);\(#,##0.00&quot;DM&quot;\)"/>
    <numFmt numFmtId="197" formatCode="#,##0.00&quot;DM&quot;_);[Red]\(#,##0.00&quot;DM&quot;\)"/>
    <numFmt numFmtId="198" formatCode="_ * #,##0_)&quot;DM&quot;_ ;_ * \(#,##0\)&quot;DM&quot;_ ;_ * &quot;-&quot;_)&quot;DM&quot;_ ;_ @_ "/>
    <numFmt numFmtId="199" formatCode="_ * #,##0_)_D_M_ ;_ * \(#,##0\)_D_M_ ;_ * &quot;-&quot;_)_D_M_ ;_ @_ "/>
    <numFmt numFmtId="200" formatCode="_ * #,##0.00_)&quot;DM&quot;_ ;_ * \(#,##0.00\)&quot;DM&quot;_ ;_ * &quot;-&quot;??_)&quot;DM&quot;_ ;_ @_ "/>
    <numFmt numFmtId="201" formatCode="_ * #,##0.00_)_D_M_ ;_ * \(#,##0.00\)_D_M_ ;_ * &quot;-&quot;??_)_D_M_ ;_ @_ "/>
    <numFmt numFmtId="202" formatCode="dd/\ mm\ yy"/>
    <numFmt numFmtId="203" formatCode="mmm/\ yy"/>
    <numFmt numFmtId="204" formatCode="d/m"/>
    <numFmt numFmtId="205" formatCode="dd/mm"/>
    <numFmt numFmtId="206" formatCode="mm/yy"/>
    <numFmt numFmtId="207" formatCode="hh:mm:ss\ &quot;Uhr&quot;"/>
    <numFmt numFmtId="208" formatCode="[$-407]dddd\,\ d\.\ mmmm\ yyyy"/>
    <numFmt numFmtId="209" formatCode="[$-407]mmm/\ yy;@"/>
    <numFmt numFmtId="210" formatCode="[$-407]mmmmm\ yy;@"/>
    <numFmt numFmtId="211" formatCode="d/m;@"/>
    <numFmt numFmtId="212" formatCode="00000"/>
    <numFmt numFmtId="213" formatCode="dd\ mm"/>
    <numFmt numFmtId="214" formatCode="000000"/>
    <numFmt numFmtId="215" formatCode="0.000"/>
    <numFmt numFmtId="216" formatCode="0.0"/>
    <numFmt numFmtId="217" formatCode="h:mm;@"/>
    <numFmt numFmtId="218" formatCode="yyyy"/>
    <numFmt numFmtId="219" formatCode="mm\ yy"/>
  </numFmts>
  <fonts count="7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8"/>
      <name val="Tahoma"/>
      <family val="2"/>
    </font>
    <font>
      <b/>
      <sz val="10"/>
      <name val="Helv"/>
      <family val="0"/>
    </font>
    <font>
      <sz val="10"/>
      <name val="Arial Narrow"/>
      <family val="2"/>
    </font>
    <font>
      <sz val="11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b/>
      <sz val="18"/>
      <color indexed="12"/>
      <name val="Arial"/>
      <family val="2"/>
    </font>
    <font>
      <b/>
      <sz val="18"/>
      <color indexed="10"/>
      <name val="Arial"/>
      <family val="2"/>
    </font>
    <font>
      <sz val="9"/>
      <name val="Arial"/>
      <family val="2"/>
    </font>
    <font>
      <sz val="14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sz val="10"/>
      <color indexed="15"/>
      <name val="Arial"/>
      <family val="2"/>
    </font>
    <font>
      <b/>
      <sz val="8"/>
      <name val="Tahoma"/>
      <family val="2"/>
    </font>
    <font>
      <b/>
      <u val="single"/>
      <sz val="10"/>
      <color indexed="12"/>
      <name val="Arial"/>
      <family val="2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b/>
      <sz val="10"/>
      <color indexed="14"/>
      <name val="Times New Roman"/>
      <family val="1"/>
    </font>
    <font>
      <b/>
      <sz val="20"/>
      <color indexed="10"/>
      <name val="Arial"/>
      <family val="2"/>
    </font>
    <font>
      <b/>
      <sz val="20"/>
      <name val="Arial"/>
      <family val="2"/>
    </font>
    <font>
      <sz val="20"/>
      <name val="Times New Roman"/>
      <family val="1"/>
    </font>
    <font>
      <sz val="20"/>
      <name val="Arial Narrow"/>
      <family val="2"/>
    </font>
    <font>
      <b/>
      <sz val="11"/>
      <name val="Times New Roman"/>
      <family val="1"/>
    </font>
    <font>
      <b/>
      <sz val="10"/>
      <name val="Arial Narrow"/>
      <family val="2"/>
    </font>
    <font>
      <b/>
      <sz val="20"/>
      <name val="Times New Roman"/>
      <family val="1"/>
    </font>
    <font>
      <b/>
      <sz val="20"/>
      <name val="Arial Narrow"/>
      <family val="2"/>
    </font>
    <font>
      <b/>
      <sz val="18"/>
      <color indexed="12"/>
      <name val="Times New Roman"/>
      <family val="1"/>
    </font>
    <font>
      <b/>
      <sz val="16"/>
      <name val="Arial"/>
      <family val="2"/>
    </font>
    <font>
      <b/>
      <sz val="10"/>
      <color indexed="12"/>
      <name val="Arial"/>
      <family val="2"/>
    </font>
    <font>
      <sz val="16"/>
      <name val="Arial"/>
      <family val="2"/>
    </font>
    <font>
      <b/>
      <sz val="14.5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5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0" tint="-0.1499900072813034"/>
      </bottom>
    </border>
    <border>
      <left style="medium">
        <color theme="0" tint="-0.1499900072813034"/>
      </left>
      <right>
        <color indexed="63"/>
      </right>
      <top>
        <color indexed="63"/>
      </top>
      <bottom style="medium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>
        <color indexed="63"/>
      </top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>
        <color indexed="63"/>
      </top>
      <bottom style="thin">
        <color theme="0" tint="-0.1499900072813034"/>
      </bottom>
    </border>
    <border>
      <left>
        <color indexed="63"/>
      </left>
      <right style="thin">
        <color theme="0" tint="-0.1499900072813034"/>
      </right>
      <top style="thin">
        <color theme="0" tint="-0.1499900072813034"/>
      </top>
      <bottom style="medium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thin">
        <color theme="0" tint="-0.1499900072813034"/>
      </right>
      <top>
        <color indexed="63"/>
      </top>
      <bottom style="thin">
        <color theme="0" tint="-0.1499900072813034"/>
      </bottom>
    </border>
    <border>
      <left>
        <color indexed="63"/>
      </left>
      <right style="medium">
        <color theme="0" tint="-0.1499900072813034"/>
      </right>
      <top style="medium">
        <color theme="0" tint="-0.1499900072813034"/>
      </top>
      <bottom style="thin">
        <color theme="0" tint="-0.1499900072813034"/>
      </bottom>
    </border>
    <border>
      <left>
        <color indexed="63"/>
      </left>
      <right style="thin">
        <color theme="0" tint="-0.1499900072813034"/>
      </right>
      <top style="medium">
        <color theme="0" tint="-0.1499900072813034"/>
      </top>
      <bottom style="thin">
        <color theme="0" tint="-0.1499900072813034"/>
      </bottom>
    </border>
    <border>
      <left>
        <color indexed="63"/>
      </left>
      <right>
        <color indexed="63"/>
      </right>
      <top style="medium">
        <color theme="0" tint="-0.1499900072813034"/>
      </top>
      <bottom style="thin">
        <color theme="0" tint="-0.1499900072813034"/>
      </bottom>
    </border>
    <border>
      <left>
        <color indexed="63"/>
      </left>
      <right style="medium">
        <color theme="0" tint="-0.1499900072813034"/>
      </right>
      <top>
        <color indexed="63"/>
      </top>
      <bottom style="medium">
        <color theme="0" tint="-0.1499900072813034"/>
      </bottom>
    </border>
    <border>
      <left>
        <color indexed="63"/>
      </left>
      <right style="thin">
        <color theme="0" tint="-0.1499900072813034"/>
      </right>
      <top>
        <color indexed="63"/>
      </top>
      <bottom style="medium">
        <color theme="0" tint="-0.1499900072813034"/>
      </bottom>
    </border>
    <border>
      <left style="medium">
        <color theme="0" tint="-0.1499900072813034"/>
      </left>
      <right style="thin">
        <color theme="0" tint="-0.1499900072813034"/>
      </right>
      <top style="medium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medium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medium">
        <color theme="0" tint="-0.1499900072813034"/>
      </right>
      <top style="medium">
        <color theme="0" tint="-0.1499900072813034"/>
      </top>
      <bottom style="thin">
        <color theme="0" tint="-0.1499900072813034"/>
      </bottom>
    </border>
    <border>
      <left>
        <color indexed="63"/>
      </left>
      <right style="thin">
        <color theme="0" tint="-0.1499900072813034"/>
      </right>
      <top>
        <color indexed="63"/>
      </top>
      <bottom>
        <color indexed="63"/>
      </bottom>
    </border>
    <border>
      <left style="medium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/>
      <right style="thin"/>
      <top>
        <color indexed="63"/>
      </top>
      <bottom style="thin"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medium">
        <color theme="0" tint="-0.1499900072813034"/>
      </bottom>
    </border>
    <border>
      <left>
        <color indexed="63"/>
      </left>
      <right style="medium">
        <color theme="0" tint="-0.1499900072813034"/>
      </right>
      <top style="thin">
        <color theme="0" tint="-0.1499900072813034"/>
      </top>
      <bottom style="medium">
        <color theme="0" tint="-0.1499900072813034"/>
      </bottom>
    </border>
    <border>
      <left style="thin">
        <color theme="0" tint="-0.1499900072813034"/>
      </left>
      <right style="medium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1499900072813034"/>
      </left>
      <right style="thin">
        <color theme="0" tint="-0.3499799966812134"/>
      </right>
      <top style="thin">
        <color theme="0" tint="-0.1499900072813034"/>
      </top>
      <bottom style="medium">
        <color theme="0" tint="-0.14999000728130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1499900072813034"/>
      </top>
      <bottom style="medium">
        <color theme="0" tint="-0.1499900072813034"/>
      </bottom>
    </border>
    <border>
      <left style="thin">
        <color theme="0" tint="-0.3499799966812134"/>
      </left>
      <right style="thin">
        <color theme="0" tint="-0.1499900072813034"/>
      </right>
      <top style="thin">
        <color theme="0" tint="-0.1499900072813034"/>
      </top>
      <bottom style="medium">
        <color theme="0" tint="-0.1499900072813034"/>
      </bottom>
    </border>
    <border>
      <left style="thin">
        <color theme="0" tint="-0.1499900072813034"/>
      </left>
      <right style="medium">
        <color theme="0" tint="-0.1499900072813034"/>
      </right>
      <top style="thin">
        <color theme="0" tint="-0.1499900072813034"/>
      </top>
      <bottom style="medium">
        <color theme="0" tint="-0.1499900072813034"/>
      </bottom>
    </border>
    <border>
      <left style="medium">
        <color theme="0" tint="-0.1499900072813034"/>
      </left>
      <right>
        <color indexed="63"/>
      </right>
      <top style="medium">
        <color theme="0" tint="-0.1499900072813034"/>
      </top>
      <bottom style="thin">
        <color theme="0" tint="-0.1499900072813034"/>
      </bottom>
    </border>
    <border>
      <left style="medium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medium">
        <color theme="0" tint="-0.1499900072813034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6" borderId="2" applyNumberFormat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65" fillId="27" borderId="2" applyNumberFormat="0" applyAlignment="0" applyProtection="0"/>
    <xf numFmtId="0" fontId="66" fillId="0" borderId="3" applyNumberFormat="0" applyFill="0" applyAlignment="0" applyProtection="0"/>
    <xf numFmtId="0" fontId="67" fillId="0" borderId="0" applyNumberFormat="0" applyFill="0" applyBorder="0" applyAlignment="0" applyProtection="0"/>
    <xf numFmtId="0" fontId="68" fillId="28" borderId="0" applyNumberFormat="0" applyBorder="0" applyAlignment="0" applyProtection="0"/>
    <xf numFmtId="17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4" fillId="0" borderId="0">
      <alignment/>
      <protection/>
    </xf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32" borderId="9" applyNumberFormat="0" applyAlignment="0" applyProtection="0"/>
  </cellStyleXfs>
  <cellXfs count="235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7" fillId="33" borderId="10" xfId="53" applyFont="1" applyFill="1" applyBorder="1" applyAlignment="1">
      <alignment vertical="center"/>
      <protection/>
    </xf>
    <xf numFmtId="0" fontId="7" fillId="33" borderId="10" xfId="53" applyFont="1" applyFill="1" applyBorder="1">
      <alignment/>
      <protection/>
    </xf>
    <xf numFmtId="0" fontId="0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" fillId="0" borderId="0" xfId="53" applyFont="1" applyBorder="1" applyAlignment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/>
    </xf>
    <xf numFmtId="0" fontId="28" fillId="0" borderId="0" xfId="53" applyFont="1">
      <alignment/>
      <protection/>
    </xf>
    <xf numFmtId="0" fontId="1" fillId="0" borderId="0" xfId="53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4" fillId="0" borderId="0" xfId="53" applyFont="1" applyFill="1">
      <alignment/>
      <protection/>
    </xf>
    <xf numFmtId="0" fontId="4" fillId="0" borderId="0" xfId="53" applyFont="1">
      <alignment/>
      <protection/>
    </xf>
    <xf numFmtId="0" fontId="7" fillId="34" borderId="11" xfId="0" applyFont="1" applyFill="1" applyBorder="1" applyAlignment="1" applyProtection="1">
      <alignment/>
      <protection locked="0"/>
    </xf>
    <xf numFmtId="0" fontId="36" fillId="35" borderId="11" xfId="0" applyFont="1" applyFill="1" applyBorder="1" applyAlignment="1" applyProtection="1">
      <alignment horizontal="centerContinuous" vertical="center"/>
      <protection locked="0"/>
    </xf>
    <xf numFmtId="0" fontId="16" fillId="35" borderId="11" xfId="0" applyFont="1" applyFill="1" applyBorder="1" applyAlignment="1">
      <alignment horizontal="centerContinuous"/>
    </xf>
    <xf numFmtId="0" fontId="31" fillId="35" borderId="11" xfId="0" applyFont="1" applyFill="1" applyBorder="1" applyAlignment="1">
      <alignment horizontal="centerContinuous"/>
    </xf>
    <xf numFmtId="0" fontId="0" fillId="35" borderId="11" xfId="0" applyFont="1" applyFill="1" applyBorder="1" applyAlignment="1">
      <alignment horizontal="centerContinuous"/>
    </xf>
    <xf numFmtId="0" fontId="0" fillId="35" borderId="11" xfId="0" applyFont="1" applyFill="1" applyBorder="1" applyAlignment="1">
      <alignment horizontal="centerContinuous"/>
    </xf>
    <xf numFmtId="0" fontId="36" fillId="35" borderId="11" xfId="0" applyFont="1" applyFill="1" applyBorder="1" applyAlignment="1" applyProtection="1">
      <alignment horizontal="centerContinuous"/>
      <protection locked="0"/>
    </xf>
    <xf numFmtId="0" fontId="1" fillId="35" borderId="11" xfId="0" applyFont="1" applyFill="1" applyBorder="1" applyAlignment="1">
      <alignment horizontal="centerContinuous"/>
    </xf>
    <xf numFmtId="0" fontId="0" fillId="0" borderId="11" xfId="0" applyFont="1" applyFill="1" applyBorder="1" applyAlignment="1">
      <alignment horizontal="center"/>
    </xf>
    <xf numFmtId="206" fontId="0" fillId="0" borderId="0" xfId="0" applyNumberFormat="1" applyAlignment="1">
      <alignment/>
    </xf>
    <xf numFmtId="206" fontId="1" fillId="0" borderId="0" xfId="53" applyNumberFormat="1" applyFont="1" applyBorder="1" applyAlignment="1">
      <alignment horizontal="center" vertical="center"/>
      <protection/>
    </xf>
    <xf numFmtId="206" fontId="4" fillId="0" borderId="0" xfId="53" applyNumberFormat="1" applyFont="1" applyAlignment="1">
      <alignment horizontal="center"/>
      <protection/>
    </xf>
    <xf numFmtId="14" fontId="0" fillId="0" borderId="12" xfId="0" applyNumberForma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14" fontId="21" fillId="0" borderId="14" xfId="0" applyNumberFormat="1" applyFont="1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14" fontId="21" fillId="0" borderId="0" xfId="0" applyNumberFormat="1" applyFont="1" applyBorder="1" applyAlignment="1" applyProtection="1">
      <alignment/>
      <protection/>
    </xf>
    <xf numFmtId="14" fontId="21" fillId="0" borderId="12" xfId="0" applyNumberFormat="1" applyFont="1" applyBorder="1" applyAlignment="1" applyProtection="1">
      <alignment/>
      <protection/>
    </xf>
    <xf numFmtId="14" fontId="21" fillId="0" borderId="13" xfId="0" applyNumberFormat="1" applyFont="1" applyBorder="1" applyAlignment="1" applyProtection="1">
      <alignment/>
      <protection/>
    </xf>
    <xf numFmtId="0" fontId="0" fillId="35" borderId="10" xfId="0" applyFont="1" applyFill="1" applyBorder="1" applyAlignment="1">
      <alignment horizontal="centerContinuous" vertical="center" shrinkToFit="1"/>
    </xf>
    <xf numFmtId="0" fontId="0" fillId="35" borderId="0" xfId="0" applyFill="1" applyAlignment="1">
      <alignment/>
    </xf>
    <xf numFmtId="0" fontId="14" fillId="34" borderId="11" xfId="0" applyFont="1" applyFill="1" applyBorder="1" applyAlignment="1" applyProtection="1">
      <alignment vertical="center"/>
      <protection/>
    </xf>
    <xf numFmtId="0" fontId="14" fillId="34" borderId="11" xfId="0" applyFont="1" applyFill="1" applyBorder="1" applyAlignment="1">
      <alignment horizontal="center"/>
    </xf>
    <xf numFmtId="0" fontId="0" fillId="34" borderId="11" xfId="0" applyFont="1" applyFill="1" applyBorder="1" applyAlignment="1" applyProtection="1">
      <alignment/>
      <protection locked="0"/>
    </xf>
    <xf numFmtId="0" fontId="14" fillId="34" borderId="11" xfId="0" applyFont="1" applyFill="1" applyBorder="1" applyAlignment="1">
      <alignment horizontal="center" vertical="center"/>
    </xf>
    <xf numFmtId="212" fontId="14" fillId="34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 applyProtection="1">
      <alignment vertical="center"/>
      <protection/>
    </xf>
    <xf numFmtId="0" fontId="14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vertical="center"/>
      <protection locked="0"/>
    </xf>
    <xf numFmtId="214" fontId="14" fillId="34" borderId="11" xfId="0" applyNumberFormat="1" applyFont="1" applyFill="1" applyBorder="1" applyAlignment="1" applyProtection="1">
      <alignment horizontal="center" vertical="center"/>
      <protection locked="0"/>
    </xf>
    <xf numFmtId="214" fontId="14" fillId="34" borderId="11" xfId="0" applyNumberFormat="1" applyFont="1" applyFill="1" applyBorder="1" applyAlignment="1" applyProtection="1">
      <alignment horizontal="center"/>
      <protection locked="0"/>
    </xf>
    <xf numFmtId="0" fontId="0" fillId="0" borderId="15" xfId="0" applyBorder="1" applyAlignment="1">
      <alignment/>
    </xf>
    <xf numFmtId="0" fontId="0" fillId="0" borderId="11" xfId="0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206" fontId="4" fillId="35" borderId="10" xfId="53" applyNumberFormat="1" applyFont="1" applyFill="1" applyBorder="1" applyAlignment="1" applyProtection="1">
      <alignment horizontal="centerContinuous" vertical="center" shrinkToFit="1"/>
      <protection/>
    </xf>
    <xf numFmtId="0" fontId="0" fillId="35" borderId="10" xfId="0" applyFont="1" applyFill="1" applyBorder="1" applyAlignment="1" applyProtection="1">
      <alignment horizontal="centerContinuous" vertical="center" shrinkToFit="1"/>
      <protection/>
    </xf>
    <xf numFmtId="0" fontId="4" fillId="35" borderId="16" xfId="53" applyFont="1" applyFill="1" applyBorder="1" applyAlignment="1" applyProtection="1">
      <alignment horizontal="centerContinuous" vertical="center" shrinkToFit="1"/>
      <protection/>
    </xf>
    <xf numFmtId="206" fontId="32" fillId="35" borderId="11" xfId="0" applyNumberFormat="1" applyFont="1" applyFill="1" applyBorder="1" applyAlignment="1" applyProtection="1">
      <alignment horizontal="centerContinuous" vertical="center"/>
      <protection/>
    </xf>
    <xf numFmtId="0" fontId="16" fillId="35" borderId="11" xfId="0" applyFont="1" applyFill="1" applyBorder="1" applyAlignment="1" applyProtection="1">
      <alignment horizontal="centerContinuous"/>
      <protection/>
    </xf>
    <xf numFmtId="0" fontId="33" fillId="35" borderId="11" xfId="0" applyFont="1" applyFill="1" applyBorder="1" applyAlignment="1" applyProtection="1">
      <alignment horizontal="centerContinuous"/>
      <protection/>
    </xf>
    <xf numFmtId="0" fontId="16" fillId="35" borderId="11" xfId="0" applyFont="1" applyFill="1" applyBorder="1" applyAlignment="1" applyProtection="1">
      <alignment horizontal="centerContinuous"/>
      <protection/>
    </xf>
    <xf numFmtId="206" fontId="36" fillId="35" borderId="11" xfId="0" applyNumberFormat="1" applyFont="1" applyFill="1" applyBorder="1" applyAlignment="1" applyProtection="1">
      <alignment horizontal="centerContinuous" vertical="center"/>
      <protection/>
    </xf>
    <xf numFmtId="0" fontId="31" fillId="35" borderId="11" xfId="0" applyFont="1" applyFill="1" applyBorder="1" applyAlignment="1" applyProtection="1">
      <alignment horizontal="centerContinuous"/>
      <protection/>
    </xf>
    <xf numFmtId="0" fontId="37" fillId="35" borderId="11" xfId="0" applyFont="1" applyFill="1" applyBorder="1" applyAlignment="1" applyProtection="1">
      <alignment horizontal="centerContinuous"/>
      <protection/>
    </xf>
    <xf numFmtId="206" fontId="8" fillId="35" borderId="11" xfId="0" applyNumberFormat="1" applyFont="1" applyFill="1" applyBorder="1" applyAlignment="1" applyProtection="1">
      <alignment horizontal="centerContinuous" vertical="center"/>
      <protection/>
    </xf>
    <xf numFmtId="0" fontId="0" fillId="35" borderId="11" xfId="0" applyFont="1" applyFill="1" applyBorder="1" applyAlignment="1" applyProtection="1">
      <alignment horizontal="centerContinuous"/>
      <protection/>
    </xf>
    <xf numFmtId="0" fontId="7" fillId="35" borderId="11" xfId="0" applyFont="1" applyFill="1" applyBorder="1" applyAlignment="1" applyProtection="1">
      <alignment horizontal="centerContinuous"/>
      <protection/>
    </xf>
    <xf numFmtId="0" fontId="0" fillId="35" borderId="11" xfId="0" applyFont="1" applyFill="1" applyBorder="1" applyAlignment="1" applyProtection="1">
      <alignment horizontal="centerContinuous"/>
      <protection/>
    </xf>
    <xf numFmtId="206" fontId="34" fillId="35" borderId="11" xfId="0" applyNumberFormat="1" applyFont="1" applyFill="1" applyBorder="1" applyAlignment="1" applyProtection="1">
      <alignment horizontal="centerContinuous" vertical="center"/>
      <protection/>
    </xf>
    <xf numFmtId="0" fontId="1" fillId="35" borderId="11" xfId="0" applyFont="1" applyFill="1" applyBorder="1" applyAlignment="1" applyProtection="1">
      <alignment horizontal="centerContinuous"/>
      <protection/>
    </xf>
    <xf numFmtId="0" fontId="35" fillId="35" borderId="11" xfId="0" applyFont="1" applyFill="1" applyBorder="1" applyAlignment="1" applyProtection="1">
      <alignment horizontal="centerContinuous"/>
      <protection/>
    </xf>
    <xf numFmtId="0" fontId="0" fillId="0" borderId="11" xfId="0" applyNumberFormat="1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horizontal="left"/>
      <protection/>
    </xf>
    <xf numFmtId="0" fontId="39" fillId="0" borderId="0" xfId="0" applyFont="1" applyBorder="1" applyAlignment="1" applyProtection="1">
      <alignment/>
      <protection/>
    </xf>
    <xf numFmtId="214" fontId="0" fillId="34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 horizontal="right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214" fontId="0" fillId="0" borderId="22" xfId="0" applyNumberFormat="1" applyFont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vertical="center" wrapText="1"/>
      <protection/>
    </xf>
    <xf numFmtId="0" fontId="39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right"/>
      <protection/>
    </xf>
    <xf numFmtId="0" fontId="0" fillId="0" borderId="2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2" fillId="0" borderId="25" xfId="0" applyFont="1" applyBorder="1" applyAlignment="1" applyProtection="1">
      <alignment vertical="center"/>
      <protection/>
    </xf>
    <xf numFmtId="0" fontId="0" fillId="0" borderId="26" xfId="0" applyBorder="1" applyAlignment="1" applyProtection="1">
      <alignment vertical="center"/>
      <protection/>
    </xf>
    <xf numFmtId="0" fontId="0" fillId="0" borderId="27" xfId="0" applyBorder="1" applyAlignment="1" applyProtection="1">
      <alignment vertical="center"/>
      <protection/>
    </xf>
    <xf numFmtId="207" fontId="12" fillId="0" borderId="28" xfId="0" applyNumberFormat="1" applyFont="1" applyBorder="1" applyAlignment="1" applyProtection="1">
      <alignment vertical="center"/>
      <protection/>
    </xf>
    <xf numFmtId="207" fontId="12" fillId="0" borderId="17" xfId="0" applyNumberFormat="1" applyFont="1" applyBorder="1" applyAlignment="1" applyProtection="1">
      <alignment vertical="center"/>
      <protection/>
    </xf>
    <xf numFmtId="207" fontId="0" fillId="0" borderId="0" xfId="0" applyNumberFormat="1" applyAlignment="1" applyProtection="1">
      <alignment/>
      <protection/>
    </xf>
    <xf numFmtId="0" fontId="13" fillId="36" borderId="29" xfId="0" applyFont="1" applyFill="1" applyBorder="1" applyAlignment="1" applyProtection="1">
      <alignment vertical="center"/>
      <protection/>
    </xf>
    <xf numFmtId="0" fontId="20" fillId="36" borderId="30" xfId="0" applyFont="1" applyFill="1" applyBorder="1" applyAlignment="1" applyProtection="1">
      <alignment vertical="center"/>
      <protection/>
    </xf>
    <xf numFmtId="0" fontId="20" fillId="36" borderId="30" xfId="0" applyFont="1" applyFill="1" applyBorder="1" applyAlignment="1" applyProtection="1">
      <alignment horizontal="center" vertical="center"/>
      <protection/>
    </xf>
    <xf numFmtId="0" fontId="20" fillId="36" borderId="31" xfId="0" applyFont="1" applyFill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13" fillId="36" borderId="2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4" fillId="0" borderId="0" xfId="0" applyFont="1" applyFill="1" applyAlignment="1" applyProtection="1">
      <alignment/>
      <protection/>
    </xf>
    <xf numFmtId="0" fontId="22" fillId="0" borderId="0" xfId="0" applyFont="1" applyBorder="1" applyAlignment="1" applyProtection="1">
      <alignment horizontal="right"/>
      <protection/>
    </xf>
    <xf numFmtId="0" fontId="22" fillId="0" borderId="0" xfId="0" applyFont="1" applyAlignment="1" applyProtection="1">
      <alignment/>
      <protection/>
    </xf>
    <xf numFmtId="0" fontId="22" fillId="0" borderId="26" xfId="0" applyFont="1" applyBorder="1" applyAlignment="1" applyProtection="1">
      <alignment horizontal="center"/>
      <protection/>
    </xf>
    <xf numFmtId="0" fontId="22" fillId="0" borderId="0" xfId="0" applyFont="1" applyAlignment="1" applyProtection="1">
      <alignment horizontal="right"/>
      <protection/>
    </xf>
    <xf numFmtId="0" fontId="22" fillId="0" borderId="0" xfId="0" applyFont="1" applyAlignment="1" applyProtection="1">
      <alignment horizontal="center"/>
      <protection/>
    </xf>
    <xf numFmtId="0" fontId="22" fillId="0" borderId="0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 horizontal="center"/>
      <protection/>
    </xf>
    <xf numFmtId="0" fontId="20" fillId="0" borderId="0" xfId="0" applyFont="1" applyAlignment="1" applyProtection="1">
      <alignment horizontal="right" vertical="center"/>
      <protection/>
    </xf>
    <xf numFmtId="0" fontId="0" fillId="0" borderId="32" xfId="0" applyBorder="1" applyAlignment="1" applyProtection="1">
      <alignment/>
      <protection/>
    </xf>
    <xf numFmtId="0" fontId="20" fillId="0" borderId="0" xfId="0" applyFont="1" applyBorder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right"/>
      <protection/>
    </xf>
    <xf numFmtId="0" fontId="13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7" fillId="0" borderId="0" xfId="0" applyFont="1" applyAlignment="1" applyProtection="1">
      <alignment horizontal="right" vertical="top"/>
      <protection/>
    </xf>
    <xf numFmtId="0" fontId="0" fillId="0" borderId="33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0" fontId="6" fillId="0" borderId="0" xfId="53" applyFont="1" applyBorder="1" applyAlignment="1">
      <alignment vertical="center" wrapText="1"/>
      <protection/>
    </xf>
    <xf numFmtId="0" fontId="14" fillId="30" borderId="34" xfId="53" applyFont="1" applyFill="1" applyBorder="1" applyAlignment="1" applyProtection="1">
      <alignment vertical="center"/>
      <protection/>
    </xf>
    <xf numFmtId="0" fontId="14" fillId="30" borderId="34" xfId="0" applyFont="1" applyFill="1" applyBorder="1" applyAlignment="1">
      <alignment horizontal="center" vertical="center"/>
    </xf>
    <xf numFmtId="214" fontId="14" fillId="30" borderId="34" xfId="0" applyNumberFormat="1" applyFont="1" applyFill="1" applyBorder="1" applyAlignment="1" applyProtection="1">
      <alignment horizontal="center" vertical="center"/>
      <protection locked="0"/>
    </xf>
    <xf numFmtId="0" fontId="0" fillId="30" borderId="34" xfId="0" applyFont="1" applyFill="1" applyBorder="1" applyAlignment="1">
      <alignment horizontal="center" vertical="center"/>
    </xf>
    <xf numFmtId="0" fontId="14" fillId="30" borderId="11" xfId="53" applyFont="1" applyFill="1" applyBorder="1" applyAlignment="1" applyProtection="1">
      <alignment vertical="center"/>
      <protection/>
    </xf>
    <xf numFmtId="0" fontId="14" fillId="30" borderId="11" xfId="0" applyFont="1" applyFill="1" applyBorder="1" applyAlignment="1">
      <alignment horizontal="center" vertical="center"/>
    </xf>
    <xf numFmtId="214" fontId="14" fillId="30" borderId="11" xfId="0" applyNumberFormat="1" applyFont="1" applyFill="1" applyBorder="1" applyAlignment="1" applyProtection="1">
      <alignment horizontal="center" vertical="center"/>
      <protection locked="0"/>
    </xf>
    <xf numFmtId="0" fontId="0" fillId="30" borderId="11" xfId="0" applyFont="1" applyFill="1" applyBorder="1" applyAlignment="1">
      <alignment horizontal="center" vertical="center"/>
    </xf>
    <xf numFmtId="0" fontId="0" fillId="30" borderId="11" xfId="53" applyFont="1" applyFill="1" applyBorder="1" applyAlignment="1" applyProtection="1">
      <alignment vertical="center"/>
      <protection locked="0"/>
    </xf>
    <xf numFmtId="0" fontId="14" fillId="30" borderId="11" xfId="0" applyFont="1" applyFill="1" applyBorder="1" applyAlignment="1" applyProtection="1">
      <alignment horizontal="center" vertical="center"/>
      <protection/>
    </xf>
    <xf numFmtId="0" fontId="0" fillId="30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 wrapText="1"/>
      <protection/>
    </xf>
    <xf numFmtId="0" fontId="43" fillId="0" borderId="21" xfId="0" applyFont="1" applyBorder="1" applyAlignment="1" applyProtection="1">
      <alignment horizontal="center" vertical="center" shrinkToFit="1"/>
      <protection/>
    </xf>
    <xf numFmtId="0" fontId="43" fillId="0" borderId="35" xfId="0" applyFont="1" applyBorder="1" applyAlignment="1" applyProtection="1">
      <alignment horizontal="center" vertical="center"/>
      <protection/>
    </xf>
    <xf numFmtId="0" fontId="43" fillId="0" borderId="36" xfId="0" applyFont="1" applyBorder="1" applyAlignment="1" applyProtection="1">
      <alignment horizontal="center" vertical="center"/>
      <protection/>
    </xf>
    <xf numFmtId="0" fontId="14" fillId="0" borderId="22" xfId="0" applyFont="1" applyBorder="1" applyAlignment="1" applyProtection="1">
      <alignment horizontal="center" vertical="center"/>
      <protection/>
    </xf>
    <xf numFmtId="0" fontId="14" fillId="0" borderId="37" xfId="0" applyFont="1" applyBorder="1" applyAlignment="1" applyProtection="1">
      <alignment horizontal="center" vertical="center"/>
      <protection/>
    </xf>
    <xf numFmtId="218" fontId="14" fillId="0" borderId="22" xfId="0" applyNumberFormat="1" applyFont="1" applyBorder="1" applyAlignment="1" applyProtection="1">
      <alignment horizontal="center" vertical="center"/>
      <protection/>
    </xf>
    <xf numFmtId="219" fontId="0" fillId="34" borderId="11" xfId="0" applyNumberFormat="1" applyFont="1" applyFill="1" applyBorder="1" applyAlignment="1" applyProtection="1">
      <alignment horizontal="center" vertical="center"/>
      <protection locked="0"/>
    </xf>
    <xf numFmtId="219" fontId="0" fillId="30" borderId="11" xfId="0" applyNumberFormat="1" applyFont="1" applyFill="1" applyBorder="1" applyAlignment="1" applyProtection="1">
      <alignment horizontal="center" vertical="center"/>
      <protection locked="0"/>
    </xf>
    <xf numFmtId="0" fontId="43" fillId="0" borderId="38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16" xfId="0" applyFont="1" applyBorder="1" applyAlignment="1">
      <alignment/>
    </xf>
    <xf numFmtId="0" fontId="43" fillId="0" borderId="39" xfId="0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40" xfId="0" applyFont="1" applyBorder="1" applyAlignment="1">
      <alignment/>
    </xf>
    <xf numFmtId="0" fontId="13" fillId="0" borderId="39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40" xfId="0" applyFont="1" applyBorder="1" applyAlignment="1">
      <alignment/>
    </xf>
    <xf numFmtId="0" fontId="14" fillId="0" borderId="14" xfId="0" applyFont="1" applyBorder="1" applyAlignment="1" applyProtection="1">
      <alignment/>
      <protection locked="0"/>
    </xf>
    <xf numFmtId="49" fontId="14" fillId="0" borderId="14" xfId="0" applyNumberFormat="1" applyFont="1" applyBorder="1" applyAlignment="1" applyProtection="1">
      <alignment/>
      <protection locked="0"/>
    </xf>
    <xf numFmtId="49" fontId="14" fillId="0" borderId="41" xfId="0" applyNumberFormat="1" applyFont="1" applyBorder="1" applyAlignment="1" applyProtection="1">
      <alignment/>
      <protection locked="0"/>
    </xf>
    <xf numFmtId="0" fontId="14" fillId="0" borderId="10" xfId="0" applyFont="1" applyBorder="1" applyAlignment="1" applyProtection="1">
      <alignment/>
      <protection locked="0"/>
    </xf>
    <xf numFmtId="49" fontId="14" fillId="0" borderId="10" xfId="0" applyNumberFormat="1" applyFont="1" applyBorder="1" applyAlignment="1" applyProtection="1">
      <alignment/>
      <protection locked="0"/>
    </xf>
    <xf numFmtId="49" fontId="14" fillId="0" borderId="16" xfId="0" applyNumberFormat="1" applyFont="1" applyBorder="1" applyAlignment="1" applyProtection="1">
      <alignment/>
      <protection locked="0"/>
    </xf>
    <xf numFmtId="0" fontId="14" fillId="0" borderId="42" xfId="0" applyFont="1" applyBorder="1" applyAlignment="1" applyProtection="1">
      <alignment/>
      <protection locked="0"/>
    </xf>
    <xf numFmtId="49" fontId="14" fillId="0" borderId="42" xfId="0" applyNumberFormat="1" applyFont="1" applyBorder="1" applyAlignment="1" applyProtection="1">
      <alignment/>
      <protection locked="0"/>
    </xf>
    <xf numFmtId="49" fontId="14" fillId="0" borderId="43" xfId="0" applyNumberFormat="1" applyFont="1" applyBorder="1" applyAlignment="1" applyProtection="1">
      <alignment/>
      <protection locked="0"/>
    </xf>
    <xf numFmtId="0" fontId="0" fillId="34" borderId="11" xfId="0" applyFont="1" applyFill="1" applyBorder="1" applyAlignment="1" applyProtection="1">
      <alignment vertical="center"/>
      <protection locked="0"/>
    </xf>
    <xf numFmtId="0" fontId="0" fillId="30" borderId="11" xfId="53" applyFont="1" applyFill="1" applyBorder="1" applyAlignment="1" applyProtection="1">
      <alignment vertical="center"/>
      <protection locked="0"/>
    </xf>
    <xf numFmtId="0" fontId="14" fillId="0" borderId="38" xfId="0" applyFont="1" applyFill="1" applyBorder="1" applyAlignment="1" applyProtection="1">
      <alignment/>
      <protection locked="0"/>
    </xf>
    <xf numFmtId="219" fontId="0" fillId="34" borderId="11" xfId="0" applyNumberFormat="1" applyFont="1" applyFill="1" applyBorder="1" applyAlignment="1" applyProtection="1">
      <alignment horizontal="center" vertical="center"/>
      <protection locked="0"/>
    </xf>
    <xf numFmtId="0" fontId="0" fillId="30" borderId="34" xfId="53" applyFont="1" applyFill="1" applyBorder="1" applyAlignment="1" applyProtection="1">
      <alignment vertical="center"/>
      <protection locked="0"/>
    </xf>
    <xf numFmtId="0" fontId="43" fillId="0" borderId="44" xfId="0" applyFont="1" applyBorder="1" applyAlignment="1" applyProtection="1">
      <alignment horizontal="center" vertical="center"/>
      <protection/>
    </xf>
    <xf numFmtId="0" fontId="43" fillId="0" borderId="45" xfId="0" applyFont="1" applyBorder="1" applyAlignment="1" applyProtection="1">
      <alignment horizontal="center" vertical="center"/>
      <protection/>
    </xf>
    <xf numFmtId="0" fontId="43" fillId="0" borderId="46" xfId="0" applyFont="1" applyBorder="1" applyAlignment="1" applyProtection="1">
      <alignment horizontal="center" vertical="center"/>
      <protection/>
    </xf>
    <xf numFmtId="0" fontId="43" fillId="0" borderId="35" xfId="0" applyFont="1" applyBorder="1" applyAlignment="1" applyProtection="1">
      <alignment horizontal="center" vertical="center"/>
      <protection/>
    </xf>
    <xf numFmtId="0" fontId="43" fillId="0" borderId="47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left"/>
      <protection/>
    </xf>
    <xf numFmtId="0" fontId="20" fillId="36" borderId="30" xfId="0" applyFont="1" applyFill="1" applyBorder="1" applyAlignment="1" applyProtection="1">
      <alignment horizontal="center" vertical="center"/>
      <protection/>
    </xf>
    <xf numFmtId="0" fontId="14" fillId="0" borderId="22" xfId="0" applyFont="1" applyBorder="1" applyAlignment="1" applyProtection="1">
      <alignment horizontal="center" vertical="center"/>
      <protection/>
    </xf>
    <xf numFmtId="0" fontId="14" fillId="0" borderId="37" xfId="0" applyFont="1" applyBorder="1" applyAlignment="1" applyProtection="1">
      <alignment horizontal="center" vertical="center"/>
      <protection/>
    </xf>
    <xf numFmtId="214" fontId="0" fillId="0" borderId="22" xfId="0" applyNumberFormat="1" applyFont="1" applyBorder="1" applyAlignment="1" applyProtection="1">
      <alignment horizontal="center" vertical="center"/>
      <protection/>
    </xf>
    <xf numFmtId="0" fontId="14" fillId="0" borderId="22" xfId="0" applyFont="1" applyBorder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top"/>
      <protection/>
    </xf>
    <xf numFmtId="0" fontId="0" fillId="0" borderId="17" xfId="0" applyBorder="1" applyAlignment="1" applyProtection="1">
      <alignment horizontal="center"/>
      <protection/>
    </xf>
    <xf numFmtId="0" fontId="17" fillId="0" borderId="0" xfId="0" applyFont="1" applyAlignment="1" applyProtection="1">
      <alignment horizontal="right" vertical="top"/>
      <protection/>
    </xf>
    <xf numFmtId="0" fontId="42" fillId="0" borderId="0" xfId="0" applyFont="1" applyAlignment="1" applyProtection="1">
      <alignment horizontal="left" vertical="center" wrapText="1"/>
      <protection/>
    </xf>
    <xf numFmtId="0" fontId="12" fillId="0" borderId="26" xfId="0" applyFont="1" applyBorder="1" applyAlignment="1" applyProtection="1">
      <alignment horizontal="left" vertical="center"/>
      <protection/>
    </xf>
    <xf numFmtId="0" fontId="39" fillId="0" borderId="0" xfId="0" applyFont="1" applyBorder="1" applyAlignment="1" applyProtection="1">
      <alignment horizontal="center"/>
      <protection/>
    </xf>
    <xf numFmtId="0" fontId="23" fillId="0" borderId="0" xfId="0" applyFont="1" applyAlignment="1" applyProtection="1">
      <alignment horizontal="right" wrapText="1"/>
      <protection/>
    </xf>
    <xf numFmtId="0" fontId="1" fillId="0" borderId="48" xfId="0" applyFont="1" applyBorder="1" applyAlignment="1" applyProtection="1">
      <alignment horizontal="left" vertical="center"/>
      <protection/>
    </xf>
    <xf numFmtId="0" fontId="1" fillId="0" borderId="26" xfId="0" applyFont="1" applyBorder="1" applyAlignment="1" applyProtection="1">
      <alignment horizontal="left" vertical="center"/>
      <protection/>
    </xf>
    <xf numFmtId="0" fontId="0" fillId="0" borderId="49" xfId="0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horizontal="left" vertical="center"/>
      <protection locked="0"/>
    </xf>
    <xf numFmtId="0" fontId="0" fillId="0" borderId="47" xfId="0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horizontal="left" vertical="center"/>
      <protection locked="0"/>
    </xf>
    <xf numFmtId="0" fontId="20" fillId="36" borderId="30" xfId="0" applyFont="1" applyFill="1" applyBorder="1" applyAlignment="1" applyProtection="1">
      <alignment horizontal="left" vertical="center"/>
      <protection/>
    </xf>
    <xf numFmtId="0" fontId="1" fillId="0" borderId="17" xfId="0" applyFont="1" applyBorder="1" applyAlignment="1" applyProtection="1">
      <alignment horizontal="left" vertical="center"/>
      <protection/>
    </xf>
    <xf numFmtId="217" fontId="12" fillId="0" borderId="17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/>
      <protection/>
    </xf>
    <xf numFmtId="0" fontId="20" fillId="36" borderId="31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right" vertical="top"/>
      <protection/>
    </xf>
    <xf numFmtId="0" fontId="12" fillId="0" borderId="0" xfId="0" applyFont="1" applyBorder="1" applyAlignment="1" applyProtection="1">
      <alignment horizontal="left"/>
      <protection/>
    </xf>
    <xf numFmtId="14" fontId="12" fillId="0" borderId="26" xfId="0" applyNumberFormat="1" applyFont="1" applyBorder="1" applyAlignment="1" applyProtection="1">
      <alignment horizontal="left" vertical="center"/>
      <protection locked="0"/>
    </xf>
    <xf numFmtId="14" fontId="12" fillId="0" borderId="0" xfId="0" applyNumberFormat="1" applyFont="1" applyBorder="1" applyAlignment="1" applyProtection="1" quotePrefix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1" fillId="0" borderId="18" xfId="0" applyFont="1" applyBorder="1" applyAlignment="1" applyProtection="1">
      <alignment horizontal="left" vertical="center"/>
      <protection/>
    </xf>
    <xf numFmtId="0" fontId="12" fillId="0" borderId="17" xfId="0" applyFont="1" applyBorder="1" applyAlignment="1" applyProtection="1">
      <alignment horizontal="left" vertical="center"/>
      <protection locked="0"/>
    </xf>
    <xf numFmtId="0" fontId="1" fillId="0" borderId="0" xfId="0" applyNumberFormat="1" applyFont="1" applyAlignment="1" applyProtection="1">
      <alignment horizontal="center" wrapText="1"/>
      <protection/>
    </xf>
    <xf numFmtId="0" fontId="1" fillId="0" borderId="0" xfId="0" applyNumberFormat="1" applyFont="1" applyAlignment="1" applyProtection="1">
      <alignment horizontal="center" vertical="top" wrapText="1"/>
      <protection/>
    </xf>
    <xf numFmtId="0" fontId="41" fillId="0" borderId="0" xfId="0" applyFont="1" applyBorder="1" applyAlignment="1" applyProtection="1">
      <alignment horizontal="left"/>
      <protection/>
    </xf>
    <xf numFmtId="0" fontId="12" fillId="0" borderId="18" xfId="0" applyFont="1" applyBorder="1" applyAlignment="1" applyProtection="1">
      <alignment horizontal="left" vertical="center"/>
      <protection/>
    </xf>
    <xf numFmtId="0" fontId="12" fillId="0" borderId="17" xfId="0" applyFont="1" applyBorder="1" applyAlignment="1" applyProtection="1">
      <alignment horizontal="left" vertical="center"/>
      <protection/>
    </xf>
    <xf numFmtId="0" fontId="31" fillId="0" borderId="13" xfId="0" applyFont="1" applyBorder="1" applyAlignment="1" applyProtection="1">
      <alignment horizontal="center"/>
      <protection/>
    </xf>
    <xf numFmtId="0" fontId="31" fillId="0" borderId="0" xfId="0" applyFont="1" applyBorder="1" applyAlignment="1" applyProtection="1">
      <alignment horizontal="center"/>
      <protection/>
    </xf>
    <xf numFmtId="0" fontId="3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10 Spieltag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2">
    <dxf/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1</xdr:col>
      <xdr:colOff>581025</xdr:colOff>
      <xdr:row>2</xdr:row>
      <xdr:rowOff>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771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0</xdr:colOff>
      <xdr:row>5</xdr:row>
      <xdr:rowOff>0</xdr:rowOff>
    </xdr:from>
    <xdr:to>
      <xdr:col>58</xdr:col>
      <xdr:colOff>0</xdr:colOff>
      <xdr:row>74</xdr:row>
      <xdr:rowOff>0</xdr:rowOff>
    </xdr:to>
    <xdr:sp>
      <xdr:nvSpPr>
        <xdr:cNvPr id="1" name="Line 64"/>
        <xdr:cNvSpPr>
          <a:spLocks/>
        </xdr:cNvSpPr>
      </xdr:nvSpPr>
      <xdr:spPr>
        <a:xfrm>
          <a:off x="3867150" y="333375"/>
          <a:ext cx="0" cy="46005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26</xdr:col>
      <xdr:colOff>0</xdr:colOff>
      <xdr:row>5</xdr:row>
      <xdr:rowOff>0</xdr:rowOff>
    </xdr:from>
    <xdr:ext cx="2000250" cy="333375"/>
    <xdr:sp>
      <xdr:nvSpPr>
        <xdr:cNvPr id="2" name="TextBox 72"/>
        <xdr:cNvSpPr txBox="1">
          <a:spLocks noChangeArrowheads="1"/>
        </xdr:cNvSpPr>
      </xdr:nvSpPr>
      <xdr:spPr>
        <a:xfrm>
          <a:off x="1733550" y="333375"/>
          <a:ext cx="2000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Spieler</a:t>
          </a:r>
        </a:p>
      </xdr:txBody>
    </xdr:sp>
    <xdr:clientData/>
  </xdr:oneCellAnchor>
  <xdr:oneCellAnchor>
    <xdr:from>
      <xdr:col>59</xdr:col>
      <xdr:colOff>0</xdr:colOff>
      <xdr:row>5</xdr:row>
      <xdr:rowOff>0</xdr:rowOff>
    </xdr:from>
    <xdr:ext cx="1733550" cy="333375"/>
    <xdr:sp>
      <xdr:nvSpPr>
        <xdr:cNvPr id="3" name="TextBox 73"/>
        <xdr:cNvSpPr txBox="1">
          <a:spLocks noChangeArrowheads="1"/>
        </xdr:cNvSpPr>
      </xdr:nvSpPr>
      <xdr:spPr>
        <a:xfrm>
          <a:off x="3933825" y="333375"/>
          <a:ext cx="17335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Club/Verein</a:t>
          </a:r>
        </a:p>
      </xdr:txBody>
    </xdr:sp>
    <xdr:clientData/>
  </xdr:oneCellAnchor>
  <xdr:oneCellAnchor>
    <xdr:from>
      <xdr:col>27</xdr:col>
      <xdr:colOff>0</xdr:colOff>
      <xdr:row>12</xdr:row>
      <xdr:rowOff>0</xdr:rowOff>
    </xdr:from>
    <xdr:ext cx="666750" cy="200025"/>
    <xdr:sp>
      <xdr:nvSpPr>
        <xdr:cNvPr id="4" name="TextBox 74"/>
        <xdr:cNvSpPr txBox="1">
          <a:spLocks noChangeArrowheads="1"/>
        </xdr:cNvSpPr>
      </xdr:nvSpPr>
      <xdr:spPr>
        <a:xfrm>
          <a:off x="1800225" y="8001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63</xdr:col>
      <xdr:colOff>0</xdr:colOff>
      <xdr:row>11</xdr:row>
      <xdr:rowOff>0</xdr:rowOff>
    </xdr:from>
    <xdr:ext cx="1533525" cy="200025"/>
    <xdr:sp textlink="'MANNSCHAFTEN+SPIELER'!A3">
      <xdr:nvSpPr>
        <xdr:cNvPr id="5" name="TextBox 75"/>
        <xdr:cNvSpPr txBox="1">
          <a:spLocks noChangeArrowheads="1"/>
        </xdr:cNvSpPr>
      </xdr:nvSpPr>
      <xdr:spPr>
        <a:xfrm>
          <a:off x="4200525" y="733425"/>
          <a:ext cx="1533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45cc26f-50f6-4777-9de4-81c43e1c3030}" type="TxLink">
            <a:rPr lang="en-US" cap="none" sz="1000" b="1" i="0" u="none" baseline="0">
              <a:solidFill>
                <a:srgbClr val="0000FF"/>
              </a:solidFill>
            </a:rPr>
            <a:t>Gastmannschaft 1</a:t>
          </a:fld>
        </a:p>
      </xdr:txBody>
    </xdr:sp>
    <xdr:clientData/>
  </xdr:oneCellAnchor>
  <xdr:oneCellAnchor>
    <xdr:from>
      <xdr:col>63</xdr:col>
      <xdr:colOff>0</xdr:colOff>
      <xdr:row>47</xdr:row>
      <xdr:rowOff>0</xdr:rowOff>
    </xdr:from>
    <xdr:ext cx="1533525" cy="200025"/>
    <xdr:sp textlink="'MANNSCHAFTEN+SPIELER'!A192">
      <xdr:nvSpPr>
        <xdr:cNvPr id="6" name="TextBox 76"/>
        <xdr:cNvSpPr txBox="1">
          <a:spLocks noChangeArrowheads="1"/>
        </xdr:cNvSpPr>
      </xdr:nvSpPr>
      <xdr:spPr>
        <a:xfrm>
          <a:off x="4200525" y="3133725"/>
          <a:ext cx="1533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437d896-06b1-4826-8d08-e21a8e9bd58a}" type="TxLink">
            <a:rPr lang="en-US" cap="none" sz="1000" b="1" i="0" u="none" baseline="0">
              <a:solidFill>
                <a:srgbClr val="0000FF"/>
              </a:solidFill>
            </a:rPr>
            <a:t>Gastmannschaft 10</a:t>
          </a:fld>
        </a:p>
      </xdr:txBody>
    </xdr:sp>
    <xdr:clientData/>
  </xdr:oneCellAnchor>
  <xdr:oneCellAnchor>
    <xdr:from>
      <xdr:col>63</xdr:col>
      <xdr:colOff>0</xdr:colOff>
      <xdr:row>43</xdr:row>
      <xdr:rowOff>0</xdr:rowOff>
    </xdr:from>
    <xdr:ext cx="1533525" cy="200025"/>
    <xdr:sp textlink="'MANNSCHAFTEN+SPIELER'!A171">
      <xdr:nvSpPr>
        <xdr:cNvPr id="7" name="TextBox 77"/>
        <xdr:cNvSpPr txBox="1">
          <a:spLocks noChangeArrowheads="1"/>
        </xdr:cNvSpPr>
      </xdr:nvSpPr>
      <xdr:spPr>
        <a:xfrm>
          <a:off x="4200525" y="2867025"/>
          <a:ext cx="1533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b66c4f9-a7f8-4e36-82f3-287bf01a1d7f}" type="TxLink">
            <a:rPr lang="en-US" cap="none" sz="1000" b="1" i="0" u="none" baseline="0">
              <a:solidFill>
                <a:srgbClr val="0000FF"/>
              </a:solidFill>
            </a:rPr>
            <a:t>Gastmannschaft 9</a:t>
          </a:fld>
        </a:p>
      </xdr:txBody>
    </xdr:sp>
    <xdr:clientData/>
  </xdr:oneCellAnchor>
  <xdr:oneCellAnchor>
    <xdr:from>
      <xdr:col>63</xdr:col>
      <xdr:colOff>0</xdr:colOff>
      <xdr:row>39</xdr:row>
      <xdr:rowOff>0</xdr:rowOff>
    </xdr:from>
    <xdr:ext cx="1533525" cy="200025"/>
    <xdr:sp textlink="'MANNSCHAFTEN+SPIELER'!A150">
      <xdr:nvSpPr>
        <xdr:cNvPr id="8" name="TextBox 78"/>
        <xdr:cNvSpPr txBox="1">
          <a:spLocks noChangeArrowheads="1"/>
        </xdr:cNvSpPr>
      </xdr:nvSpPr>
      <xdr:spPr>
        <a:xfrm>
          <a:off x="4200525" y="2600325"/>
          <a:ext cx="1533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468072e-7bbd-4b8b-b8e4-edb6860e412d}" type="TxLink">
            <a:rPr lang="en-US" cap="none" sz="1000" b="1" i="0" u="none" baseline="0">
              <a:solidFill>
                <a:srgbClr val="0000FF"/>
              </a:solidFill>
            </a:rPr>
            <a:t>Gastmannschaft 8</a:t>
          </a:fld>
        </a:p>
      </xdr:txBody>
    </xdr:sp>
    <xdr:clientData/>
  </xdr:oneCellAnchor>
  <xdr:oneCellAnchor>
    <xdr:from>
      <xdr:col>63</xdr:col>
      <xdr:colOff>0</xdr:colOff>
      <xdr:row>35</xdr:row>
      <xdr:rowOff>0</xdr:rowOff>
    </xdr:from>
    <xdr:ext cx="1533525" cy="200025"/>
    <xdr:sp textlink="'MANNSCHAFTEN+SPIELER'!A129">
      <xdr:nvSpPr>
        <xdr:cNvPr id="9" name="TextBox 79"/>
        <xdr:cNvSpPr txBox="1">
          <a:spLocks noChangeArrowheads="1"/>
        </xdr:cNvSpPr>
      </xdr:nvSpPr>
      <xdr:spPr>
        <a:xfrm>
          <a:off x="4200525" y="2333625"/>
          <a:ext cx="1533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0f5fecf-e27e-44c5-a1bd-3daabe03d031}" type="TxLink">
            <a:rPr lang="en-US" cap="none" sz="1000" b="1" i="0" u="none" baseline="0">
              <a:solidFill>
                <a:srgbClr val="0000FF"/>
              </a:solidFill>
            </a:rPr>
            <a:t>Gastmannschaft 7</a:t>
          </a:fld>
        </a:p>
      </xdr:txBody>
    </xdr:sp>
    <xdr:clientData/>
  </xdr:oneCellAnchor>
  <xdr:oneCellAnchor>
    <xdr:from>
      <xdr:col>63</xdr:col>
      <xdr:colOff>0</xdr:colOff>
      <xdr:row>31</xdr:row>
      <xdr:rowOff>0</xdr:rowOff>
    </xdr:from>
    <xdr:ext cx="1533525" cy="200025"/>
    <xdr:sp textlink="'MANNSCHAFTEN+SPIELER'!A108">
      <xdr:nvSpPr>
        <xdr:cNvPr id="10" name="TextBox 80"/>
        <xdr:cNvSpPr txBox="1">
          <a:spLocks noChangeArrowheads="1"/>
        </xdr:cNvSpPr>
      </xdr:nvSpPr>
      <xdr:spPr>
        <a:xfrm>
          <a:off x="4200525" y="2066925"/>
          <a:ext cx="1533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bd94886-5971-4f79-90fb-5af1e4c744ff}" type="TxLink">
            <a:rPr lang="en-US" cap="none" sz="1000" b="1" i="0" u="none" baseline="0">
              <a:solidFill>
                <a:srgbClr val="0000FF"/>
              </a:solidFill>
            </a:rPr>
            <a:t>Gastmannschaft 6</a:t>
          </a:fld>
        </a:p>
      </xdr:txBody>
    </xdr:sp>
    <xdr:clientData/>
  </xdr:oneCellAnchor>
  <xdr:oneCellAnchor>
    <xdr:from>
      <xdr:col>63</xdr:col>
      <xdr:colOff>0</xdr:colOff>
      <xdr:row>27</xdr:row>
      <xdr:rowOff>0</xdr:rowOff>
    </xdr:from>
    <xdr:ext cx="1533525" cy="200025"/>
    <xdr:sp textlink="'MANNSCHAFTEN+SPIELER'!A87">
      <xdr:nvSpPr>
        <xdr:cNvPr id="11" name="TextBox 81"/>
        <xdr:cNvSpPr txBox="1">
          <a:spLocks noChangeArrowheads="1"/>
        </xdr:cNvSpPr>
      </xdr:nvSpPr>
      <xdr:spPr>
        <a:xfrm>
          <a:off x="4200525" y="1800225"/>
          <a:ext cx="1533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3825ca1-57b7-4792-8ab6-f511b726a52c}" type="TxLink">
            <a:rPr lang="en-US" cap="none" sz="1000" b="1" i="0" u="none" baseline="0">
              <a:solidFill>
                <a:srgbClr val="0000FF"/>
              </a:solidFill>
            </a:rPr>
            <a:t>Gastmannschaft 5</a:t>
          </a:fld>
        </a:p>
      </xdr:txBody>
    </xdr:sp>
    <xdr:clientData/>
  </xdr:oneCellAnchor>
  <xdr:oneCellAnchor>
    <xdr:from>
      <xdr:col>63</xdr:col>
      <xdr:colOff>0</xdr:colOff>
      <xdr:row>23</xdr:row>
      <xdr:rowOff>0</xdr:rowOff>
    </xdr:from>
    <xdr:ext cx="1466850" cy="200025"/>
    <xdr:sp textlink="'MANNSCHAFTEN+SPIELER'!A66">
      <xdr:nvSpPr>
        <xdr:cNvPr id="12" name="TextBox 82"/>
        <xdr:cNvSpPr txBox="1">
          <a:spLocks noChangeArrowheads="1"/>
        </xdr:cNvSpPr>
      </xdr:nvSpPr>
      <xdr:spPr>
        <a:xfrm>
          <a:off x="4200525" y="1533525"/>
          <a:ext cx="1466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9eaab97-d431-4ede-9b07-ad19b5752aeb}" type="TxLink">
            <a:rPr lang="en-US" cap="none" sz="1000" b="1" i="0" u="none" baseline="0">
              <a:solidFill>
                <a:srgbClr val="0000FF"/>
              </a:solidFill>
            </a:rPr>
            <a:t>Gastmannschaft 4</a:t>
          </a:fld>
        </a:p>
      </xdr:txBody>
    </xdr:sp>
    <xdr:clientData/>
  </xdr:oneCellAnchor>
  <xdr:oneCellAnchor>
    <xdr:from>
      <xdr:col>63</xdr:col>
      <xdr:colOff>0</xdr:colOff>
      <xdr:row>19</xdr:row>
      <xdr:rowOff>0</xdr:rowOff>
    </xdr:from>
    <xdr:ext cx="1533525" cy="200025"/>
    <xdr:sp textlink="'MANNSCHAFTEN+SPIELER'!A45">
      <xdr:nvSpPr>
        <xdr:cNvPr id="13" name="TextBox 83"/>
        <xdr:cNvSpPr txBox="1">
          <a:spLocks noChangeArrowheads="1"/>
        </xdr:cNvSpPr>
      </xdr:nvSpPr>
      <xdr:spPr>
        <a:xfrm>
          <a:off x="4200525" y="1266825"/>
          <a:ext cx="1533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5ff9666-67f7-4fab-854d-d808f9e178bc}" type="TxLink">
            <a:rPr lang="en-US" cap="none" sz="1000" b="1" i="0" u="none" baseline="0">
              <a:solidFill>
                <a:srgbClr val="0000FF"/>
              </a:solidFill>
            </a:rPr>
            <a:t>Gastmannschaft 3</a:t>
          </a:fld>
        </a:p>
      </xdr:txBody>
    </xdr:sp>
    <xdr:clientData/>
  </xdr:oneCellAnchor>
  <xdr:oneCellAnchor>
    <xdr:from>
      <xdr:col>63</xdr:col>
      <xdr:colOff>0</xdr:colOff>
      <xdr:row>15</xdr:row>
      <xdr:rowOff>0</xdr:rowOff>
    </xdr:from>
    <xdr:ext cx="1533525" cy="200025"/>
    <xdr:sp textlink="'MANNSCHAFTEN+SPIELER'!A24">
      <xdr:nvSpPr>
        <xdr:cNvPr id="14" name="TextBox 84"/>
        <xdr:cNvSpPr txBox="1">
          <a:spLocks noChangeArrowheads="1"/>
        </xdr:cNvSpPr>
      </xdr:nvSpPr>
      <xdr:spPr>
        <a:xfrm>
          <a:off x="4200525" y="1000125"/>
          <a:ext cx="1533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6b9d3c4-a639-41a6-a892-35b4aa4c5578}" type="TxLink">
            <a:rPr lang="en-US" cap="none" sz="1000" b="1" i="0" u="none" baseline="0">
              <a:solidFill>
                <a:srgbClr val="0000FF"/>
              </a:solidFill>
            </a:rPr>
            <a:t>Gastmannschaft 2</a:t>
          </a:fld>
        </a:p>
      </xdr:txBody>
    </xdr:sp>
    <xdr:clientData/>
  </xdr:oneCellAnchor>
  <xdr:oneCellAnchor>
    <xdr:from>
      <xdr:col>63</xdr:col>
      <xdr:colOff>0</xdr:colOff>
      <xdr:row>55</xdr:row>
      <xdr:rowOff>0</xdr:rowOff>
    </xdr:from>
    <xdr:ext cx="1466850" cy="200025"/>
    <xdr:sp textlink="'MANNSCHAFTEN+SPIELER'!O3">
      <xdr:nvSpPr>
        <xdr:cNvPr id="15" name="TextBox 85"/>
        <xdr:cNvSpPr txBox="1">
          <a:spLocks noChangeArrowheads="1"/>
        </xdr:cNvSpPr>
      </xdr:nvSpPr>
      <xdr:spPr>
        <a:xfrm>
          <a:off x="4200525" y="3667125"/>
          <a:ext cx="1466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42920ae-fb81-4ab6-86b2-ef9d6c048089}" type="TxLink">
            <a:rPr lang="en-US" cap="none" sz="1000" b="1" i="0" u="none" baseline="0">
              <a:solidFill>
                <a:srgbClr val="FF00FF"/>
              </a:solidFill>
            </a:rPr>
            <a:t>Heimmannschaft</a:t>
          </a:fld>
        </a:p>
      </xdr:txBody>
    </xdr:sp>
    <xdr:clientData/>
  </xdr:oneCellAnchor>
  <xdr:oneCellAnchor>
    <xdr:from>
      <xdr:col>63</xdr:col>
      <xdr:colOff>0</xdr:colOff>
      <xdr:row>51</xdr:row>
      <xdr:rowOff>0</xdr:rowOff>
    </xdr:from>
    <xdr:ext cx="1533525" cy="200025"/>
    <xdr:sp textlink="'MANNSCHAFTEN+SPIELER'!A213">
      <xdr:nvSpPr>
        <xdr:cNvPr id="16" name="TextBox 86"/>
        <xdr:cNvSpPr txBox="1">
          <a:spLocks noChangeArrowheads="1"/>
        </xdr:cNvSpPr>
      </xdr:nvSpPr>
      <xdr:spPr>
        <a:xfrm>
          <a:off x="4200525" y="3400425"/>
          <a:ext cx="1533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29f9f36-685b-4de7-b48e-eac34943ac35}" type="TxLink">
            <a:rPr lang="en-US" cap="none" sz="1000" b="1" i="0" u="none" baseline="0">
              <a:solidFill>
                <a:srgbClr val="0000FF"/>
              </a:solidFill>
            </a:rPr>
            <a:t>Gastmannschaft 11</a:t>
          </a:fld>
        </a:p>
      </xdr:txBody>
    </xdr:sp>
    <xdr:clientData/>
  </xdr:oneCellAnchor>
  <xdr:oneCellAnchor>
    <xdr:from>
      <xdr:col>27</xdr:col>
      <xdr:colOff>0</xdr:colOff>
      <xdr:row>54</xdr:row>
      <xdr:rowOff>0</xdr:rowOff>
    </xdr:from>
    <xdr:ext cx="666750" cy="200025"/>
    <xdr:sp>
      <xdr:nvSpPr>
        <xdr:cNvPr id="17" name="TextBox 90"/>
        <xdr:cNvSpPr txBox="1">
          <a:spLocks noChangeArrowheads="1"/>
        </xdr:cNvSpPr>
      </xdr:nvSpPr>
      <xdr:spPr>
        <a:xfrm>
          <a:off x="1800225" y="36004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7</a:t>
          </a:r>
        </a:p>
      </xdr:txBody>
    </xdr:sp>
    <xdr:clientData/>
  </xdr:oneCellAnchor>
  <xdr:oneCellAnchor>
    <xdr:from>
      <xdr:col>27</xdr:col>
      <xdr:colOff>0</xdr:colOff>
      <xdr:row>47</xdr:row>
      <xdr:rowOff>0</xdr:rowOff>
    </xdr:from>
    <xdr:ext cx="666750" cy="200025"/>
    <xdr:sp>
      <xdr:nvSpPr>
        <xdr:cNvPr id="18" name="TextBox 91"/>
        <xdr:cNvSpPr txBox="1">
          <a:spLocks noChangeArrowheads="1"/>
        </xdr:cNvSpPr>
      </xdr:nvSpPr>
      <xdr:spPr>
        <a:xfrm>
          <a:off x="1800225" y="31337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27</xdr:col>
      <xdr:colOff>0</xdr:colOff>
      <xdr:row>40</xdr:row>
      <xdr:rowOff>0</xdr:rowOff>
    </xdr:from>
    <xdr:ext cx="666750" cy="200025"/>
    <xdr:sp>
      <xdr:nvSpPr>
        <xdr:cNvPr id="19" name="TextBox 92"/>
        <xdr:cNvSpPr txBox="1">
          <a:spLocks noChangeArrowheads="1"/>
        </xdr:cNvSpPr>
      </xdr:nvSpPr>
      <xdr:spPr>
        <a:xfrm>
          <a:off x="1800225" y="26670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27</xdr:col>
      <xdr:colOff>0</xdr:colOff>
      <xdr:row>33</xdr:row>
      <xdr:rowOff>0</xdr:rowOff>
    </xdr:from>
    <xdr:ext cx="666750" cy="200025"/>
    <xdr:sp>
      <xdr:nvSpPr>
        <xdr:cNvPr id="20" name="TextBox 93"/>
        <xdr:cNvSpPr txBox="1">
          <a:spLocks noChangeArrowheads="1"/>
        </xdr:cNvSpPr>
      </xdr:nvSpPr>
      <xdr:spPr>
        <a:xfrm>
          <a:off x="1800225" y="22002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27</xdr:col>
      <xdr:colOff>0</xdr:colOff>
      <xdr:row>26</xdr:row>
      <xdr:rowOff>0</xdr:rowOff>
    </xdr:from>
    <xdr:ext cx="666750" cy="200025"/>
    <xdr:sp>
      <xdr:nvSpPr>
        <xdr:cNvPr id="21" name="TextBox 94"/>
        <xdr:cNvSpPr txBox="1">
          <a:spLocks noChangeArrowheads="1"/>
        </xdr:cNvSpPr>
      </xdr:nvSpPr>
      <xdr:spPr>
        <a:xfrm>
          <a:off x="1800225" y="17335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27</xdr:col>
      <xdr:colOff>0</xdr:colOff>
      <xdr:row>20</xdr:row>
      <xdr:rowOff>0</xdr:rowOff>
    </xdr:from>
    <xdr:ext cx="666750" cy="200025"/>
    <xdr:sp>
      <xdr:nvSpPr>
        <xdr:cNvPr id="22" name="TextBox 95"/>
        <xdr:cNvSpPr txBox="1">
          <a:spLocks noChangeArrowheads="1"/>
        </xdr:cNvSpPr>
      </xdr:nvSpPr>
      <xdr:spPr>
        <a:xfrm>
          <a:off x="1800225" y="13335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27</xdr:col>
      <xdr:colOff>0</xdr:colOff>
      <xdr:row>61</xdr:row>
      <xdr:rowOff>0</xdr:rowOff>
    </xdr:from>
    <xdr:ext cx="666750" cy="200025"/>
    <xdr:sp>
      <xdr:nvSpPr>
        <xdr:cNvPr id="23" name="TextBox 108"/>
        <xdr:cNvSpPr txBox="1">
          <a:spLocks noChangeArrowheads="1"/>
        </xdr:cNvSpPr>
      </xdr:nvSpPr>
      <xdr:spPr>
        <a:xfrm>
          <a:off x="1800225" y="40671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8</a:t>
          </a:r>
        </a:p>
      </xdr:txBody>
    </xdr:sp>
    <xdr:clientData/>
  </xdr:oneCellAnchor>
  <xdr:oneCellAnchor>
    <xdr:from>
      <xdr:col>27</xdr:col>
      <xdr:colOff>0</xdr:colOff>
      <xdr:row>68</xdr:row>
      <xdr:rowOff>0</xdr:rowOff>
    </xdr:from>
    <xdr:ext cx="666750" cy="200025"/>
    <xdr:sp>
      <xdr:nvSpPr>
        <xdr:cNvPr id="24" name="TextBox 111"/>
        <xdr:cNvSpPr txBox="1">
          <a:spLocks noChangeArrowheads="1"/>
        </xdr:cNvSpPr>
      </xdr:nvSpPr>
      <xdr:spPr>
        <a:xfrm>
          <a:off x="1800225" y="45339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MaFü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42</xdr:col>
      <xdr:colOff>0</xdr:colOff>
      <xdr:row>12</xdr:row>
      <xdr:rowOff>0</xdr:rowOff>
    </xdr:from>
    <xdr:ext cx="666750" cy="200025"/>
    <xdr:sp>
      <xdr:nvSpPr>
        <xdr:cNvPr id="1" name="TextBox 73"/>
        <xdr:cNvSpPr txBox="1">
          <a:spLocks noChangeArrowheads="1"/>
        </xdr:cNvSpPr>
      </xdr:nvSpPr>
      <xdr:spPr>
        <a:xfrm>
          <a:off x="2800350" y="8001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42</xdr:col>
      <xdr:colOff>0</xdr:colOff>
      <xdr:row>53</xdr:row>
      <xdr:rowOff>0</xdr:rowOff>
    </xdr:from>
    <xdr:ext cx="666750" cy="200025"/>
    <xdr:sp>
      <xdr:nvSpPr>
        <xdr:cNvPr id="2" name="TextBox 77"/>
        <xdr:cNvSpPr txBox="1">
          <a:spLocks noChangeArrowheads="1"/>
        </xdr:cNvSpPr>
      </xdr:nvSpPr>
      <xdr:spPr>
        <a:xfrm>
          <a:off x="2800350" y="35337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7</a:t>
          </a:r>
        </a:p>
      </xdr:txBody>
    </xdr:sp>
    <xdr:clientData/>
  </xdr:oneCellAnchor>
  <xdr:oneCellAnchor>
    <xdr:from>
      <xdr:col>42</xdr:col>
      <xdr:colOff>0</xdr:colOff>
      <xdr:row>46</xdr:row>
      <xdr:rowOff>0</xdr:rowOff>
    </xdr:from>
    <xdr:ext cx="666750" cy="200025"/>
    <xdr:sp>
      <xdr:nvSpPr>
        <xdr:cNvPr id="3" name="TextBox 78"/>
        <xdr:cNvSpPr txBox="1">
          <a:spLocks noChangeArrowheads="1"/>
        </xdr:cNvSpPr>
      </xdr:nvSpPr>
      <xdr:spPr>
        <a:xfrm>
          <a:off x="2800350" y="30670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42</xdr:col>
      <xdr:colOff>0</xdr:colOff>
      <xdr:row>39</xdr:row>
      <xdr:rowOff>0</xdr:rowOff>
    </xdr:from>
    <xdr:ext cx="666750" cy="200025"/>
    <xdr:sp>
      <xdr:nvSpPr>
        <xdr:cNvPr id="4" name="TextBox 79"/>
        <xdr:cNvSpPr txBox="1">
          <a:spLocks noChangeArrowheads="1"/>
        </xdr:cNvSpPr>
      </xdr:nvSpPr>
      <xdr:spPr>
        <a:xfrm>
          <a:off x="2800350" y="26003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42</xdr:col>
      <xdr:colOff>0</xdr:colOff>
      <xdr:row>32</xdr:row>
      <xdr:rowOff>0</xdr:rowOff>
    </xdr:from>
    <xdr:ext cx="666750" cy="200025"/>
    <xdr:sp>
      <xdr:nvSpPr>
        <xdr:cNvPr id="5" name="TextBox 80"/>
        <xdr:cNvSpPr txBox="1">
          <a:spLocks noChangeArrowheads="1"/>
        </xdr:cNvSpPr>
      </xdr:nvSpPr>
      <xdr:spPr>
        <a:xfrm>
          <a:off x="2800350" y="21336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42</xdr:col>
      <xdr:colOff>0</xdr:colOff>
      <xdr:row>25</xdr:row>
      <xdr:rowOff>0</xdr:rowOff>
    </xdr:from>
    <xdr:ext cx="666750" cy="200025"/>
    <xdr:sp>
      <xdr:nvSpPr>
        <xdr:cNvPr id="6" name="TextBox 81"/>
        <xdr:cNvSpPr txBox="1">
          <a:spLocks noChangeArrowheads="1"/>
        </xdr:cNvSpPr>
      </xdr:nvSpPr>
      <xdr:spPr>
        <a:xfrm>
          <a:off x="2800350" y="16668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42</xdr:col>
      <xdr:colOff>0</xdr:colOff>
      <xdr:row>19</xdr:row>
      <xdr:rowOff>0</xdr:rowOff>
    </xdr:from>
    <xdr:ext cx="666750" cy="200025"/>
    <xdr:sp>
      <xdr:nvSpPr>
        <xdr:cNvPr id="7" name="TextBox 82"/>
        <xdr:cNvSpPr txBox="1">
          <a:spLocks noChangeArrowheads="1"/>
        </xdr:cNvSpPr>
      </xdr:nvSpPr>
      <xdr:spPr>
        <a:xfrm>
          <a:off x="2800350" y="12668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36</xdr:col>
      <xdr:colOff>0</xdr:colOff>
      <xdr:row>5</xdr:row>
      <xdr:rowOff>0</xdr:rowOff>
    </xdr:from>
    <xdr:ext cx="2800350" cy="400050"/>
    <xdr:sp textlink="'MANNSCHAFTEN+SPIELER'!O3">
      <xdr:nvSpPr>
        <xdr:cNvPr id="8" name="TextBox 89"/>
        <xdr:cNvSpPr txBox="1">
          <a:spLocks noChangeArrowheads="1"/>
        </xdr:cNvSpPr>
      </xdr:nvSpPr>
      <xdr:spPr>
        <a:xfrm>
          <a:off x="2400300" y="333375"/>
          <a:ext cx="28003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15dd21ca-14af-4058-a2ea-bb6166dc6e8a}" type="TxLink">
            <a:rPr lang="en-US" cap="none" sz="1800" b="1" i="0" u="none" baseline="0">
              <a:solidFill>
                <a:srgbClr val="0000FF"/>
              </a:solidFill>
            </a:rPr>
            <a:t>Heimmannschaft</a:t>
          </a:fld>
        </a:p>
      </xdr:txBody>
    </xdr:sp>
    <xdr:clientData/>
  </xdr:oneCellAnchor>
  <xdr:oneCellAnchor>
    <xdr:from>
      <xdr:col>42</xdr:col>
      <xdr:colOff>0</xdr:colOff>
      <xdr:row>60</xdr:row>
      <xdr:rowOff>0</xdr:rowOff>
    </xdr:from>
    <xdr:ext cx="666750" cy="200025"/>
    <xdr:sp>
      <xdr:nvSpPr>
        <xdr:cNvPr id="9" name="TextBox 102"/>
        <xdr:cNvSpPr txBox="1">
          <a:spLocks noChangeArrowheads="1"/>
        </xdr:cNvSpPr>
      </xdr:nvSpPr>
      <xdr:spPr>
        <a:xfrm>
          <a:off x="2800350" y="40005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8</a:t>
          </a:r>
        </a:p>
      </xdr:txBody>
    </xdr:sp>
    <xdr:clientData/>
  </xdr:oneCellAnchor>
  <xdr:oneCellAnchor>
    <xdr:from>
      <xdr:col>42</xdr:col>
      <xdr:colOff>0</xdr:colOff>
      <xdr:row>67</xdr:row>
      <xdr:rowOff>0</xdr:rowOff>
    </xdr:from>
    <xdr:ext cx="666750" cy="200025"/>
    <xdr:sp>
      <xdr:nvSpPr>
        <xdr:cNvPr id="10" name="TextBox 105"/>
        <xdr:cNvSpPr txBox="1">
          <a:spLocks noChangeArrowheads="1"/>
        </xdr:cNvSpPr>
      </xdr:nvSpPr>
      <xdr:spPr>
        <a:xfrm>
          <a:off x="2800350" y="44672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MaFü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0</xdr:colOff>
      <xdr:row>6</xdr:row>
      <xdr:rowOff>0</xdr:rowOff>
    </xdr:from>
    <xdr:to>
      <xdr:col>52</xdr:col>
      <xdr:colOff>0</xdr:colOff>
      <xdr:row>54</xdr:row>
      <xdr:rowOff>0</xdr:rowOff>
    </xdr:to>
    <xdr:sp>
      <xdr:nvSpPr>
        <xdr:cNvPr id="1" name="Line 22"/>
        <xdr:cNvSpPr>
          <a:spLocks/>
        </xdr:cNvSpPr>
      </xdr:nvSpPr>
      <xdr:spPr>
        <a:xfrm flipV="1">
          <a:off x="3467100" y="400050"/>
          <a:ext cx="0" cy="32004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16</xdr:row>
      <xdr:rowOff>0</xdr:rowOff>
    </xdr:from>
    <xdr:to>
      <xdr:col>52</xdr:col>
      <xdr:colOff>0</xdr:colOff>
      <xdr:row>16</xdr:row>
      <xdr:rowOff>0</xdr:rowOff>
    </xdr:to>
    <xdr:sp>
      <xdr:nvSpPr>
        <xdr:cNvPr id="2" name="Line 39"/>
        <xdr:cNvSpPr>
          <a:spLocks/>
        </xdr:cNvSpPr>
      </xdr:nvSpPr>
      <xdr:spPr>
        <a:xfrm>
          <a:off x="1466850" y="1066800"/>
          <a:ext cx="20002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" name="Line 50"/>
        <xdr:cNvSpPr>
          <a:spLocks/>
        </xdr:cNvSpPr>
      </xdr:nvSpPr>
      <xdr:spPr>
        <a:xfrm>
          <a:off x="0" y="0"/>
          <a:ext cx="26670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24</xdr:col>
      <xdr:colOff>0</xdr:colOff>
      <xdr:row>35</xdr:row>
      <xdr:rowOff>0</xdr:rowOff>
    </xdr:from>
    <xdr:ext cx="600075" cy="200025"/>
    <xdr:sp>
      <xdr:nvSpPr>
        <xdr:cNvPr id="4" name="TextBox 64"/>
        <xdr:cNvSpPr txBox="1">
          <a:spLocks noChangeArrowheads="1"/>
        </xdr:cNvSpPr>
      </xdr:nvSpPr>
      <xdr:spPr>
        <a:xfrm>
          <a:off x="1600200" y="2333625"/>
          <a:ext cx="600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Spieltag</a:t>
          </a:r>
        </a:p>
      </xdr:txBody>
    </xdr:sp>
    <xdr:clientData/>
  </xdr:oneCellAnchor>
  <xdr:twoCellAnchor>
    <xdr:from>
      <xdr:col>24</xdr:col>
      <xdr:colOff>0</xdr:colOff>
      <xdr:row>49</xdr:row>
      <xdr:rowOff>0</xdr:rowOff>
    </xdr:from>
    <xdr:to>
      <xdr:col>50</xdr:col>
      <xdr:colOff>0</xdr:colOff>
      <xdr:row>52</xdr:row>
      <xdr:rowOff>0</xdr:rowOff>
    </xdr:to>
    <xdr:sp>
      <xdr:nvSpPr>
        <xdr:cNvPr id="5" name="TextBox 65"/>
        <xdr:cNvSpPr txBox="1">
          <a:spLocks noChangeArrowheads="1"/>
        </xdr:cNvSpPr>
      </xdr:nvSpPr>
      <xdr:spPr>
        <a:xfrm>
          <a:off x="1600200" y="3267075"/>
          <a:ext cx="17335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24</xdr:col>
      <xdr:colOff>0</xdr:colOff>
      <xdr:row>45</xdr:row>
      <xdr:rowOff>0</xdr:rowOff>
    </xdr:from>
    <xdr:ext cx="1133475" cy="200025"/>
    <xdr:sp>
      <xdr:nvSpPr>
        <xdr:cNvPr id="6" name="TextBox 66"/>
        <xdr:cNvSpPr txBox="1">
          <a:spLocks noChangeArrowheads="1"/>
        </xdr:cNvSpPr>
      </xdr:nvSpPr>
      <xdr:spPr>
        <a:xfrm>
          <a:off x="1600200" y="300037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Schiedsrichter</a:t>
          </a:r>
        </a:p>
      </xdr:txBody>
    </xdr:sp>
    <xdr:clientData/>
  </xdr:oneCellAnchor>
  <xdr:twoCellAnchor>
    <xdr:from>
      <xdr:col>35</xdr:col>
      <xdr:colOff>0</xdr:colOff>
      <xdr:row>40</xdr:row>
      <xdr:rowOff>0</xdr:rowOff>
    </xdr:from>
    <xdr:to>
      <xdr:col>42</xdr:col>
      <xdr:colOff>0</xdr:colOff>
      <xdr:row>43</xdr:row>
      <xdr:rowOff>0</xdr:rowOff>
    </xdr:to>
    <xdr:sp>
      <xdr:nvSpPr>
        <xdr:cNvPr id="7" name="TextBox 69"/>
        <xdr:cNvSpPr txBox="1">
          <a:spLocks noChangeArrowheads="1"/>
        </xdr:cNvSpPr>
      </xdr:nvSpPr>
      <xdr:spPr>
        <a:xfrm>
          <a:off x="2333625" y="2667000"/>
          <a:ext cx="4667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24</xdr:col>
      <xdr:colOff>0</xdr:colOff>
      <xdr:row>40</xdr:row>
      <xdr:rowOff>0</xdr:rowOff>
    </xdr:from>
    <xdr:ext cx="600075" cy="200025"/>
    <xdr:sp>
      <xdr:nvSpPr>
        <xdr:cNvPr id="8" name="TextBox 70"/>
        <xdr:cNvSpPr txBox="1">
          <a:spLocks noChangeArrowheads="1"/>
        </xdr:cNvSpPr>
      </xdr:nvSpPr>
      <xdr:spPr>
        <a:xfrm>
          <a:off x="1600200" y="2667000"/>
          <a:ext cx="600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Spielnr.</a:t>
          </a:r>
        </a:p>
      </xdr:txBody>
    </xdr:sp>
    <xdr:clientData/>
  </xdr:oneCellAnchor>
  <xdr:twoCellAnchor>
    <xdr:from>
      <xdr:col>30</xdr:col>
      <xdr:colOff>0</xdr:colOff>
      <xdr:row>23</xdr:row>
      <xdr:rowOff>0</xdr:rowOff>
    </xdr:from>
    <xdr:to>
      <xdr:col>50</xdr:col>
      <xdr:colOff>0</xdr:colOff>
      <xdr:row>26</xdr:row>
      <xdr:rowOff>0</xdr:rowOff>
    </xdr:to>
    <xdr:sp>
      <xdr:nvSpPr>
        <xdr:cNvPr id="9" name="TextBox 71"/>
        <xdr:cNvSpPr txBox="1">
          <a:spLocks noChangeArrowheads="1"/>
        </xdr:cNvSpPr>
      </xdr:nvSpPr>
      <xdr:spPr>
        <a:xfrm>
          <a:off x="2000250" y="1533525"/>
          <a:ext cx="13335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U10-14/Schülerzukunftspokal</a:t>
          </a:r>
        </a:p>
      </xdr:txBody>
    </xdr:sp>
    <xdr:clientData/>
  </xdr:twoCellAnchor>
  <xdr:oneCellAnchor>
    <xdr:from>
      <xdr:col>24</xdr:col>
      <xdr:colOff>0</xdr:colOff>
      <xdr:row>23</xdr:row>
      <xdr:rowOff>0</xdr:rowOff>
    </xdr:from>
    <xdr:ext cx="600075" cy="200025"/>
    <xdr:sp>
      <xdr:nvSpPr>
        <xdr:cNvPr id="10" name="TextBox 72"/>
        <xdr:cNvSpPr txBox="1">
          <a:spLocks noChangeArrowheads="1"/>
        </xdr:cNvSpPr>
      </xdr:nvSpPr>
      <xdr:spPr>
        <a:xfrm>
          <a:off x="1600200" y="1533525"/>
          <a:ext cx="600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Liga</a:t>
          </a:r>
        </a:p>
      </xdr:txBody>
    </xdr:sp>
    <xdr:clientData/>
  </xdr:oneCellAnchor>
  <xdr:twoCellAnchor>
    <xdr:from>
      <xdr:col>35</xdr:col>
      <xdr:colOff>0</xdr:colOff>
      <xdr:row>18</xdr:row>
      <xdr:rowOff>0</xdr:rowOff>
    </xdr:from>
    <xdr:to>
      <xdr:col>44</xdr:col>
      <xdr:colOff>0</xdr:colOff>
      <xdr:row>21</xdr:row>
      <xdr:rowOff>0</xdr:rowOff>
    </xdr:to>
    <xdr:sp>
      <xdr:nvSpPr>
        <xdr:cNvPr id="11" name="TextBox 73"/>
        <xdr:cNvSpPr txBox="1">
          <a:spLocks noChangeArrowheads="1"/>
        </xdr:cNvSpPr>
      </xdr:nvSpPr>
      <xdr:spPr>
        <a:xfrm>
          <a:off x="2333625" y="1200150"/>
          <a:ext cx="6000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2024-25</a:t>
          </a:r>
        </a:p>
      </xdr:txBody>
    </xdr:sp>
    <xdr:clientData/>
  </xdr:twoCellAnchor>
  <xdr:oneCellAnchor>
    <xdr:from>
      <xdr:col>24</xdr:col>
      <xdr:colOff>0</xdr:colOff>
      <xdr:row>18</xdr:row>
      <xdr:rowOff>0</xdr:rowOff>
    </xdr:from>
    <xdr:ext cx="600075" cy="200025"/>
    <xdr:sp>
      <xdr:nvSpPr>
        <xdr:cNvPr id="12" name="TextBox 74"/>
        <xdr:cNvSpPr txBox="1">
          <a:spLocks noChangeArrowheads="1"/>
        </xdr:cNvSpPr>
      </xdr:nvSpPr>
      <xdr:spPr>
        <a:xfrm>
          <a:off x="1600200" y="1200150"/>
          <a:ext cx="600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Saison</a:t>
          </a:r>
        </a:p>
      </xdr:txBody>
    </xdr:sp>
    <xdr:clientData/>
  </xdr:oneCellAnchor>
  <xdr:twoCellAnchor>
    <xdr:from>
      <xdr:col>22</xdr:col>
      <xdr:colOff>0</xdr:colOff>
      <xdr:row>33</xdr:row>
      <xdr:rowOff>0</xdr:rowOff>
    </xdr:from>
    <xdr:to>
      <xdr:col>52</xdr:col>
      <xdr:colOff>0</xdr:colOff>
      <xdr:row>33</xdr:row>
      <xdr:rowOff>0</xdr:rowOff>
    </xdr:to>
    <xdr:sp>
      <xdr:nvSpPr>
        <xdr:cNvPr id="13" name="Line 75"/>
        <xdr:cNvSpPr>
          <a:spLocks/>
        </xdr:cNvSpPr>
      </xdr:nvSpPr>
      <xdr:spPr>
        <a:xfrm>
          <a:off x="1466850" y="2200275"/>
          <a:ext cx="20002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24</xdr:col>
      <xdr:colOff>0</xdr:colOff>
      <xdr:row>28</xdr:row>
      <xdr:rowOff>0</xdr:rowOff>
    </xdr:from>
    <xdr:ext cx="866775" cy="200025"/>
    <xdr:sp>
      <xdr:nvSpPr>
        <xdr:cNvPr id="14" name="TextBox 77"/>
        <xdr:cNvSpPr txBox="1">
          <a:spLocks noChangeArrowheads="1"/>
        </xdr:cNvSpPr>
      </xdr:nvSpPr>
      <xdr:spPr>
        <a:xfrm>
          <a:off x="1600200" y="1866900"/>
          <a:ext cx="866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Land/Bezirk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BF33"/>
  <sheetViews>
    <sheetView showGridLines="0" tabSelected="1" zoomScale="85" zoomScaleNormal="85" zoomScalePageLayoutView="0" workbookViewId="0" topLeftCell="A1">
      <selection activeCell="A10" sqref="A10"/>
    </sheetView>
  </sheetViews>
  <sheetFormatPr defaultColWidth="11.421875" defaultRowHeight="12.75"/>
  <cols>
    <col min="1" max="1" width="2.8515625" style="14" customWidth="1"/>
    <col min="2" max="2" width="9.00390625" style="14" customWidth="1"/>
    <col min="3" max="3" width="12.140625" style="14" customWidth="1"/>
    <col min="4" max="4" width="2.7109375" style="14" customWidth="1"/>
    <col min="5" max="5" width="0.5625" style="14" customWidth="1"/>
    <col min="6" max="6" width="1.7109375" style="14" customWidth="1"/>
    <col min="7" max="7" width="0.5625" style="14" customWidth="1"/>
    <col min="8" max="8" width="1.7109375" style="14" customWidth="1"/>
    <col min="9" max="9" width="5.57421875" style="14" customWidth="1"/>
    <col min="10" max="10" width="7.8515625" style="14" customWidth="1"/>
    <col min="11" max="11" width="7.140625" style="14" customWidth="1"/>
    <col min="12" max="12" width="0.5625" style="14" customWidth="1"/>
    <col min="13" max="13" width="1.7109375" style="14" customWidth="1"/>
    <col min="14" max="14" width="0.5625" style="14" customWidth="1"/>
    <col min="15" max="15" width="1.7109375" style="14" customWidth="1"/>
    <col min="16" max="16" width="2.28125" style="14" customWidth="1"/>
    <col min="17" max="17" width="5.00390625" style="14" customWidth="1"/>
    <col min="18" max="18" width="7.8515625" style="14" customWidth="1"/>
    <col min="19" max="19" width="1.8515625" style="14" customWidth="1"/>
    <col min="20" max="20" width="2.8515625" style="14" customWidth="1"/>
    <col min="21" max="21" width="0.5625" style="14" customWidth="1"/>
    <col min="22" max="22" width="1.7109375" style="14" customWidth="1"/>
    <col min="23" max="23" width="0.5625" style="14" customWidth="1"/>
    <col min="24" max="24" width="1.7109375" style="14" customWidth="1"/>
    <col min="25" max="25" width="4.28125" style="14" customWidth="1"/>
    <col min="26" max="26" width="10.421875" style="14" customWidth="1"/>
    <col min="27" max="27" width="0.5625" style="14" customWidth="1"/>
    <col min="28" max="28" width="1.7109375" style="14" customWidth="1"/>
    <col min="29" max="29" width="0.5625" style="14" customWidth="1"/>
    <col min="30" max="30" width="1.7109375" style="14" customWidth="1"/>
    <col min="31" max="31" width="10.00390625" style="14" customWidth="1"/>
    <col min="32" max="32" width="7.8515625" style="14" customWidth="1"/>
    <col min="33" max="33" width="0.5625" style="14" customWidth="1"/>
    <col min="34" max="34" width="1.7109375" style="14" customWidth="1"/>
    <col min="35" max="35" width="0.5625" style="14" customWidth="1"/>
    <col min="36" max="36" width="1.7109375" style="14" customWidth="1"/>
    <col min="37" max="37" width="2.28125" style="14" customWidth="1"/>
    <col min="38" max="38" width="7.00390625" style="14" customWidth="1"/>
    <col min="39" max="39" width="5.00390625" style="14" customWidth="1"/>
    <col min="40" max="40" width="0.5625" style="14" customWidth="1"/>
    <col min="41" max="41" width="1.7109375" style="14" customWidth="1"/>
    <col min="42" max="42" width="0.5625" style="14" customWidth="1"/>
    <col min="43" max="43" width="1.7109375" style="14" customWidth="1"/>
    <col min="44" max="44" width="3.140625" style="14" customWidth="1"/>
    <col min="45" max="45" width="0.2890625" style="14" customWidth="1"/>
    <col min="46" max="52" width="11.421875" style="14" customWidth="1"/>
    <col min="53" max="55" width="3.57421875" style="14" customWidth="1"/>
    <col min="56" max="57" width="2.57421875" style="14" customWidth="1"/>
    <col min="58" max="16384" width="11.421875" style="14" customWidth="1"/>
  </cols>
  <sheetData>
    <row r="1" spans="3:44" ht="32.25" customHeight="1">
      <c r="C1" s="199" t="s">
        <v>86</v>
      </c>
      <c r="D1" s="199"/>
      <c r="E1" s="199"/>
      <c r="F1" s="199"/>
      <c r="G1" s="199"/>
      <c r="H1" s="199"/>
      <c r="I1" s="199"/>
      <c r="J1" s="199"/>
      <c r="K1" s="102"/>
      <c r="L1" s="226" t="str">
        <f>"Spielleiter: "&amp;VLOOKUP(übertrag!AC2,Spielleiter!B4:G7,3,FALSE)&amp;"; E-Mail: "&amp;VLOOKUP(übertrag!AC2,Spielleiter!B4:G7,4,FALSE)</f>
        <v>Spielleiter: Otmar Kraus; E-Mail: kraus@kvaschaffenburg.de</v>
      </c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I1" s="103"/>
      <c r="AJ1" s="202" t="s">
        <v>91</v>
      </c>
      <c r="AK1" s="202"/>
      <c r="AL1" s="202"/>
      <c r="AM1" s="202"/>
      <c r="AN1" s="202"/>
      <c r="AO1" s="202"/>
      <c r="AP1" s="202"/>
      <c r="AQ1" s="202"/>
      <c r="AR1" s="202"/>
    </row>
    <row r="2" spans="3:44" ht="32.25" customHeight="1">
      <c r="C2" s="199"/>
      <c r="D2" s="199"/>
      <c r="E2" s="199"/>
      <c r="F2" s="199"/>
      <c r="G2" s="199"/>
      <c r="H2" s="199"/>
      <c r="I2" s="199"/>
      <c r="J2" s="199"/>
      <c r="K2" s="102"/>
      <c r="L2" s="227" t="str">
        <f>"Telefon: "&amp;VLOOKUP(übertrag!AC2,Spielleiter!B4:G7,5,FALSE)&amp;"; Fax: "&amp;VLOOKUP(übertrag!AC2,Spielleiter!B4:G7,6,FALSE)</f>
        <v>Telefon: 09372-9474634; Fax: 09372-9475499</v>
      </c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19" t="str">
        <f>"Saison "&amp;übertrag!Y5&amp;" / "&amp;IF(übertrag!AE25=23,"",übertrag!AE25&amp;". Spieltag")</f>
        <v>Saison 2024-25 / 1. Spieltag</v>
      </c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</row>
    <row r="3" spans="2:46" ht="12" customHeight="1" thickBot="1">
      <c r="B3" s="13"/>
      <c r="C3" s="13"/>
      <c r="D3" s="87"/>
      <c r="E3" s="87"/>
      <c r="F3" s="87"/>
      <c r="G3" s="13"/>
      <c r="H3" s="13"/>
      <c r="I3" s="13"/>
      <c r="J3" s="13"/>
      <c r="K3" s="104"/>
      <c r="L3" s="13"/>
      <c r="M3" s="13"/>
      <c r="N3" s="87"/>
      <c r="O3" s="87"/>
      <c r="P3" s="87"/>
      <c r="Q3" s="13"/>
      <c r="R3" s="13"/>
      <c r="S3" s="13"/>
      <c r="T3" s="13"/>
      <c r="U3" s="13"/>
      <c r="V3" s="13"/>
      <c r="W3" s="13"/>
      <c r="X3" s="13"/>
      <c r="Y3" s="220"/>
      <c r="Z3" s="220"/>
      <c r="AA3" s="220"/>
      <c r="AB3" s="220"/>
      <c r="AC3" s="220"/>
      <c r="AD3" s="220"/>
      <c r="AE3" s="220"/>
      <c r="AF3" s="13"/>
      <c r="AG3" s="13"/>
      <c r="AH3" s="13"/>
      <c r="AI3" s="44"/>
      <c r="AJ3" s="13"/>
      <c r="AK3" s="105"/>
      <c r="AL3" s="222"/>
      <c r="AM3" s="222"/>
      <c r="AN3" s="222"/>
      <c r="AO3" s="222"/>
      <c r="AP3" s="222"/>
      <c r="AQ3" s="222"/>
      <c r="AR3" s="13"/>
      <c r="AS3" s="13"/>
      <c r="AT3" s="13"/>
    </row>
    <row r="4" spans="1:46" ht="19.5" customHeight="1">
      <c r="A4" s="203" t="s">
        <v>26</v>
      </c>
      <c r="B4" s="204"/>
      <c r="C4" s="200" t="str">
        <f>IF(übertrag!Q5=TRUE,"Männer",IF(übertrag!Q6=TRUE,"Frauen",IF(übertrag!Q7=TRUE,"Mix",IF(übertrag!Q8=TRUE,"U10/14",))))&amp;" / "&amp;VLOOKUP(übertrag!AC2,Spielleiter!B4:G7,2,FALSE)&amp;" / "&amp;IF(übertrag!Y4="","",übertrag!Y4)</f>
        <v> / Bezirk 1 / U10-14/Schülerzukunftspokal</v>
      </c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106"/>
      <c r="S4" s="107"/>
      <c r="T4" s="203" t="s">
        <v>1</v>
      </c>
      <c r="U4" s="204"/>
      <c r="V4" s="204"/>
      <c r="W4" s="204"/>
      <c r="X4" s="204"/>
      <c r="Y4" s="204"/>
      <c r="Z4" s="221"/>
      <c r="AA4" s="221"/>
      <c r="AB4" s="221"/>
      <c r="AC4" s="221"/>
      <c r="AD4" s="221"/>
      <c r="AE4" s="108"/>
      <c r="AF4" s="204" t="s">
        <v>61</v>
      </c>
      <c r="AG4" s="204"/>
      <c r="AH4" s="204"/>
      <c r="AI4" s="204"/>
      <c r="AJ4" s="204"/>
      <c r="AK4" s="204"/>
      <c r="AL4" s="200">
        <f>IF(übertrag!Y3="","",übertrag!Y3)</f>
      </c>
      <c r="AM4" s="200"/>
      <c r="AN4" s="200"/>
      <c r="AO4" s="200"/>
      <c r="AP4" s="109"/>
      <c r="AQ4" s="109"/>
      <c r="AR4" s="106"/>
      <c r="AS4" s="13"/>
      <c r="AT4" s="13"/>
    </row>
    <row r="5" spans="1:46" ht="19.5" customHeight="1" thickBot="1">
      <c r="A5" s="224" t="s">
        <v>58</v>
      </c>
      <c r="B5" s="215"/>
      <c r="C5" s="225" t="s">
        <v>85</v>
      </c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110"/>
      <c r="S5" s="107"/>
      <c r="T5" s="224" t="s">
        <v>25</v>
      </c>
      <c r="U5" s="215"/>
      <c r="V5" s="215"/>
      <c r="W5" s="215"/>
      <c r="X5" s="215"/>
      <c r="Y5" s="215"/>
      <c r="Z5" s="216"/>
      <c r="AA5" s="216"/>
      <c r="AB5" s="216"/>
      <c r="AC5" s="216"/>
      <c r="AD5" s="216"/>
      <c r="AE5" s="111"/>
      <c r="AF5" s="215" t="s">
        <v>2</v>
      </c>
      <c r="AG5" s="215"/>
      <c r="AH5" s="215"/>
      <c r="AI5" s="215"/>
      <c r="AJ5" s="215"/>
      <c r="AK5" s="215"/>
      <c r="AL5" s="216"/>
      <c r="AM5" s="216"/>
      <c r="AN5" s="216"/>
      <c r="AO5" s="216"/>
      <c r="AP5" s="112"/>
      <c r="AQ5" s="112"/>
      <c r="AR5" s="110"/>
      <c r="AS5" s="13"/>
      <c r="AT5" s="13"/>
    </row>
    <row r="6" spans="2:46" ht="8.25" customHeight="1">
      <c r="B6" s="13"/>
      <c r="C6" s="13"/>
      <c r="D6" s="87"/>
      <c r="E6" s="87"/>
      <c r="F6" s="87"/>
      <c r="G6" s="13"/>
      <c r="H6" s="13"/>
      <c r="I6" s="13"/>
      <c r="J6" s="13"/>
      <c r="K6" s="104"/>
      <c r="L6" s="13"/>
      <c r="M6" s="13"/>
      <c r="N6" s="87"/>
      <c r="O6" s="87"/>
      <c r="P6" s="87"/>
      <c r="Q6" s="13"/>
      <c r="R6" s="13"/>
      <c r="S6" s="13"/>
      <c r="T6" s="13"/>
      <c r="U6" s="13"/>
      <c r="V6" s="13"/>
      <c r="W6" s="13"/>
      <c r="X6" s="13"/>
      <c r="Y6" s="220"/>
      <c r="Z6" s="220"/>
      <c r="AA6" s="220"/>
      <c r="AB6" s="220"/>
      <c r="AC6" s="220"/>
      <c r="AD6" s="220"/>
      <c r="AE6" s="220"/>
      <c r="AF6" s="13"/>
      <c r="AG6" s="13"/>
      <c r="AH6" s="13"/>
      <c r="AI6" s="13"/>
      <c r="AJ6" s="13"/>
      <c r="AK6" s="13"/>
      <c r="AL6" s="105"/>
      <c r="AM6" s="85"/>
      <c r="AN6" s="44"/>
      <c r="AO6" s="13"/>
      <c r="AP6" s="13"/>
      <c r="AQ6" s="13"/>
      <c r="AR6" s="13"/>
      <c r="AS6" s="13"/>
      <c r="AT6" s="13"/>
    </row>
    <row r="7" ht="8.25" customHeight="1">
      <c r="Z7" s="113"/>
    </row>
    <row r="8" spans="1:44" ht="20.25">
      <c r="A8" s="217" t="s">
        <v>59</v>
      </c>
      <c r="B8" s="217"/>
      <c r="C8" s="228" t="str">
        <f>'MANNSCHAFTEN+SPIELER'!O3</f>
        <v>Heimmannschaft</v>
      </c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86"/>
      <c r="T8" s="223" t="s">
        <v>60</v>
      </c>
      <c r="U8" s="223"/>
      <c r="V8" s="223"/>
      <c r="W8" s="223"/>
      <c r="X8" s="223"/>
      <c r="Y8" s="228" t="str">
        <f>IF(übertrag!H2,VLOOKUP(übertrag!H2,Gastmannschaft,2,),"")</f>
        <v>Gastmannschaft 1</v>
      </c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28"/>
      <c r="AK8" s="228"/>
      <c r="AL8" s="228"/>
      <c r="AM8" s="228"/>
      <c r="AN8" s="228"/>
      <c r="AO8" s="228"/>
      <c r="AP8" s="228"/>
      <c r="AQ8" s="228"/>
      <c r="AR8" s="228"/>
    </row>
    <row r="9" spans="2:44" ht="6" customHeight="1" thickBot="1"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</row>
    <row r="10" spans="1:44" s="120" customFormat="1" ht="18.75" customHeight="1">
      <c r="A10" s="114"/>
      <c r="B10" s="115" t="s">
        <v>27</v>
      </c>
      <c r="C10" s="214" t="s">
        <v>28</v>
      </c>
      <c r="D10" s="214"/>
      <c r="E10" s="214"/>
      <c r="F10" s="214"/>
      <c r="G10" s="214"/>
      <c r="H10" s="214"/>
      <c r="I10" s="214"/>
      <c r="J10" s="116"/>
      <c r="K10" s="116" t="s">
        <v>29</v>
      </c>
      <c r="L10" s="191" t="s">
        <v>62</v>
      </c>
      <c r="M10" s="191"/>
      <c r="N10" s="191"/>
      <c r="O10" s="191"/>
      <c r="P10" s="191"/>
      <c r="Q10" s="116" t="s">
        <v>63</v>
      </c>
      <c r="R10" s="117" t="s">
        <v>3</v>
      </c>
      <c r="S10" s="118"/>
      <c r="T10" s="119"/>
      <c r="U10" s="115" t="s">
        <v>27</v>
      </c>
      <c r="V10" s="115"/>
      <c r="W10" s="115"/>
      <c r="X10" s="115"/>
      <c r="Y10" s="115"/>
      <c r="Z10" s="214" t="s">
        <v>28</v>
      </c>
      <c r="AA10" s="214"/>
      <c r="AB10" s="214"/>
      <c r="AC10" s="214"/>
      <c r="AD10" s="214"/>
      <c r="AE10" s="214"/>
      <c r="AF10" s="116"/>
      <c r="AG10" s="191" t="s">
        <v>29</v>
      </c>
      <c r="AH10" s="191"/>
      <c r="AI10" s="191"/>
      <c r="AJ10" s="191"/>
      <c r="AK10" s="191"/>
      <c r="AL10" s="116" t="s">
        <v>62</v>
      </c>
      <c r="AM10" s="116" t="s">
        <v>63</v>
      </c>
      <c r="AN10" s="191" t="s">
        <v>3</v>
      </c>
      <c r="AO10" s="191"/>
      <c r="AP10" s="191"/>
      <c r="AQ10" s="191"/>
      <c r="AR10" s="218"/>
    </row>
    <row r="11" spans="1:44" ht="24.75" customHeight="1">
      <c r="A11" s="138"/>
      <c r="B11" s="101">
        <f>übertrag!O16</f>
        <v>0</v>
      </c>
      <c r="C11" s="195">
        <f>übertrag!Z2</f>
        <v>0</v>
      </c>
      <c r="D11" s="195"/>
      <c r="E11" s="195"/>
      <c r="F11" s="195"/>
      <c r="G11" s="195"/>
      <c r="H11" s="195"/>
      <c r="I11" s="195"/>
      <c r="J11" s="159">
        <f>übertrag!M16</f>
        <v>0</v>
      </c>
      <c r="K11" s="157">
        <f>IF(Einzelergebnisse!C9=0,"",Einzelergebnisse!C9)</f>
      </c>
      <c r="L11" s="192">
        <f>IF(Einzelergebnisse!D9=0,"",Einzelergebnisse!D9)</f>
      </c>
      <c r="M11" s="192"/>
      <c r="N11" s="192"/>
      <c r="O11" s="192"/>
      <c r="P11" s="192"/>
      <c r="Q11" s="157">
        <f>IF(R11&lt;&gt;"",Einzelergebnisse!E9,"")</f>
      </c>
      <c r="R11" s="158">
        <f>IF(Einzelergebnisse!F9=0,"",Einzelergebnisse!F9)</f>
      </c>
      <c r="S11" s="89"/>
      <c r="T11" s="139"/>
      <c r="U11" s="194">
        <f>IF(übertrag!O2="",übertrag!P2,übertrag!O2)</f>
        <v>0</v>
      </c>
      <c r="V11" s="194"/>
      <c r="W11" s="194"/>
      <c r="X11" s="194"/>
      <c r="Y11" s="194"/>
      <c r="Z11" s="195">
        <f>IF(übertrag!K2="",übertrag!L2,übertrag!K2)</f>
        <v>0</v>
      </c>
      <c r="AA11" s="195"/>
      <c r="AB11" s="195"/>
      <c r="AC11" s="195"/>
      <c r="AD11" s="195"/>
      <c r="AE11" s="195"/>
      <c r="AF11" s="159">
        <f>IF(übertrag!M2="",übertrag!N2,übertrag!M2)</f>
        <v>0</v>
      </c>
      <c r="AG11" s="192">
        <f>IF(Einzelergebnisse!J9=0,"",Einzelergebnisse!J9)</f>
      </c>
      <c r="AH11" s="192"/>
      <c r="AI11" s="192"/>
      <c r="AJ11" s="192"/>
      <c r="AK11" s="192"/>
      <c r="AL11" s="157">
        <f>IF(Einzelergebnisse!K9=0,"",Einzelergebnisse!K9)</f>
      </c>
      <c r="AM11" s="157">
        <f>IF(AN11&lt;&gt;"",Einzelergebnisse!L9,"")</f>
      </c>
      <c r="AN11" s="192">
        <f>IF(Einzelergebnisse!M9=0,"",Einzelergebnisse!M9)</f>
      </c>
      <c r="AO11" s="192"/>
      <c r="AP11" s="192"/>
      <c r="AQ11" s="192"/>
      <c r="AR11" s="193"/>
    </row>
    <row r="12" spans="1:44" ht="24.75" customHeight="1">
      <c r="A12" s="138"/>
      <c r="B12" s="101">
        <f>übertrag!O17</f>
        <v>0</v>
      </c>
      <c r="C12" s="195">
        <f>übertrag!Z3</f>
        <v>0</v>
      </c>
      <c r="D12" s="195"/>
      <c r="E12" s="195"/>
      <c r="F12" s="195"/>
      <c r="G12" s="195"/>
      <c r="H12" s="195"/>
      <c r="I12" s="195"/>
      <c r="J12" s="159">
        <f>übertrag!M17</f>
        <v>0</v>
      </c>
      <c r="K12" s="157">
        <f>IF(Einzelergebnisse!C16=0,"",Einzelergebnisse!C16)</f>
      </c>
      <c r="L12" s="192">
        <f>IF(Einzelergebnisse!D16=0,"",Einzelergebnisse!D16)</f>
      </c>
      <c r="M12" s="192"/>
      <c r="N12" s="192"/>
      <c r="O12" s="192"/>
      <c r="P12" s="192"/>
      <c r="Q12" s="157">
        <f>IF(R12&lt;&gt;"",Einzelergebnisse!E16,"")</f>
      </c>
      <c r="R12" s="158">
        <f>IF(Einzelergebnisse!F16=0,"",Einzelergebnisse!F16)</f>
      </c>
      <c r="S12" s="89"/>
      <c r="T12" s="139"/>
      <c r="U12" s="194">
        <f>IF(übertrag!O3="",übertrag!P3,übertrag!O3)</f>
        <v>0</v>
      </c>
      <c r="V12" s="194"/>
      <c r="W12" s="194"/>
      <c r="X12" s="194"/>
      <c r="Y12" s="194"/>
      <c r="Z12" s="195">
        <f>IF(übertrag!K3="",übertrag!L3,übertrag!K3)</f>
        <v>0</v>
      </c>
      <c r="AA12" s="195"/>
      <c r="AB12" s="195"/>
      <c r="AC12" s="195"/>
      <c r="AD12" s="195"/>
      <c r="AE12" s="195"/>
      <c r="AF12" s="159">
        <f>IF(übertrag!M3="",übertrag!N3,übertrag!M3)</f>
        <v>0</v>
      </c>
      <c r="AG12" s="192">
        <f>IF(Einzelergebnisse!J16=0,"",Einzelergebnisse!J16)</f>
      </c>
      <c r="AH12" s="192"/>
      <c r="AI12" s="192"/>
      <c r="AJ12" s="192"/>
      <c r="AK12" s="192"/>
      <c r="AL12" s="157">
        <f>IF(Einzelergebnisse!K16=0,"",Einzelergebnisse!K16)</f>
      </c>
      <c r="AM12" s="157">
        <f>IF(AN12&lt;&gt;"",Einzelergebnisse!L16,"")</f>
      </c>
      <c r="AN12" s="192">
        <f>IF(Einzelergebnisse!M16=0,"",Einzelergebnisse!M16)</f>
      </c>
      <c r="AO12" s="192"/>
      <c r="AP12" s="192"/>
      <c r="AQ12" s="192"/>
      <c r="AR12" s="193"/>
    </row>
    <row r="13" spans="1:44" ht="24.75" customHeight="1">
      <c r="A13" s="139"/>
      <c r="B13" s="101">
        <f>übertrag!O18</f>
        <v>0</v>
      </c>
      <c r="C13" s="195">
        <f>übertrag!Z4</f>
        <v>0</v>
      </c>
      <c r="D13" s="195"/>
      <c r="E13" s="195"/>
      <c r="F13" s="195"/>
      <c r="G13" s="195"/>
      <c r="H13" s="195"/>
      <c r="I13" s="195"/>
      <c r="J13" s="159">
        <f>übertrag!M18</f>
        <v>0</v>
      </c>
      <c r="K13" s="157">
        <f>IF(Einzelergebnisse!C23=0,"",Einzelergebnisse!C23)</f>
      </c>
      <c r="L13" s="192">
        <f>IF(Einzelergebnisse!D23=0,"",Einzelergebnisse!D23)</f>
      </c>
      <c r="M13" s="192"/>
      <c r="N13" s="192"/>
      <c r="O13" s="192"/>
      <c r="P13" s="192"/>
      <c r="Q13" s="157">
        <f>IF(R13&lt;&gt;"",Einzelergebnisse!E23,"")</f>
      </c>
      <c r="R13" s="158">
        <f>IF(Einzelergebnisse!F23=0,"",Einzelergebnisse!F23)</f>
      </c>
      <c r="S13" s="89"/>
      <c r="T13" s="138"/>
      <c r="U13" s="194">
        <f>IF(übertrag!O4="",übertrag!P4,übertrag!O4)</f>
        <v>0</v>
      </c>
      <c r="V13" s="194"/>
      <c r="W13" s="194"/>
      <c r="X13" s="194"/>
      <c r="Y13" s="194"/>
      <c r="Z13" s="195">
        <f>IF(übertrag!K4="",übertrag!L4,übertrag!K4)</f>
        <v>0</v>
      </c>
      <c r="AA13" s="195"/>
      <c r="AB13" s="195"/>
      <c r="AC13" s="195"/>
      <c r="AD13" s="195"/>
      <c r="AE13" s="195"/>
      <c r="AF13" s="159">
        <f>IF(übertrag!M4="",übertrag!N4,übertrag!M4)</f>
        <v>0</v>
      </c>
      <c r="AG13" s="192">
        <f>IF(Einzelergebnisse!J23=0,"",Einzelergebnisse!J23)</f>
      </c>
      <c r="AH13" s="192"/>
      <c r="AI13" s="192"/>
      <c r="AJ13" s="192"/>
      <c r="AK13" s="192"/>
      <c r="AL13" s="157">
        <f>IF(Einzelergebnisse!K23=0,"",Einzelergebnisse!K23)</f>
      </c>
      <c r="AM13" s="157">
        <f>IF(AN13&lt;&gt;"",Einzelergebnisse!L23,"")</f>
      </c>
      <c r="AN13" s="192">
        <f>IF(Einzelergebnisse!M23=0,"",Einzelergebnisse!M23)</f>
      </c>
      <c r="AO13" s="192"/>
      <c r="AP13" s="192"/>
      <c r="AQ13" s="192"/>
      <c r="AR13" s="193"/>
    </row>
    <row r="14" spans="1:44" ht="24.75" customHeight="1">
      <c r="A14" s="138"/>
      <c r="B14" s="101">
        <f>übertrag!O19</f>
        <v>0</v>
      </c>
      <c r="C14" s="195">
        <f>übertrag!Z5</f>
        <v>0</v>
      </c>
      <c r="D14" s="195"/>
      <c r="E14" s="195"/>
      <c r="F14" s="195"/>
      <c r="G14" s="195"/>
      <c r="H14" s="195"/>
      <c r="I14" s="195"/>
      <c r="J14" s="159">
        <f>übertrag!M19</f>
        <v>0</v>
      </c>
      <c r="K14" s="157">
        <f>IF(Einzelergebnisse!C30=0,"",Einzelergebnisse!C30)</f>
      </c>
      <c r="L14" s="192">
        <f>IF(Einzelergebnisse!D30=0,"",Einzelergebnisse!D30)</f>
      </c>
      <c r="M14" s="192"/>
      <c r="N14" s="192"/>
      <c r="O14" s="192"/>
      <c r="P14" s="192"/>
      <c r="Q14" s="157">
        <f>IF(R14&lt;&gt;"",Einzelergebnisse!E30,"")</f>
      </c>
      <c r="R14" s="158">
        <f>IF(Einzelergebnisse!F30=0,"",Einzelergebnisse!F30)</f>
      </c>
      <c r="S14" s="89"/>
      <c r="T14" s="138"/>
      <c r="U14" s="194">
        <f>IF(übertrag!O5="",übertrag!P5,übertrag!O5)</f>
        <v>0</v>
      </c>
      <c r="V14" s="194"/>
      <c r="W14" s="194"/>
      <c r="X14" s="194"/>
      <c r="Y14" s="194"/>
      <c r="Z14" s="195">
        <f>IF(übertrag!K5="",übertrag!L5,übertrag!K5)</f>
        <v>0</v>
      </c>
      <c r="AA14" s="195"/>
      <c r="AB14" s="195"/>
      <c r="AC14" s="195"/>
      <c r="AD14" s="195"/>
      <c r="AE14" s="195"/>
      <c r="AF14" s="159">
        <f>IF(übertrag!M5="",übertrag!N5,übertrag!M5)</f>
        <v>0</v>
      </c>
      <c r="AG14" s="192">
        <f>IF(Einzelergebnisse!J30=0,"",Einzelergebnisse!J30)</f>
      </c>
      <c r="AH14" s="192"/>
      <c r="AI14" s="192"/>
      <c r="AJ14" s="192"/>
      <c r="AK14" s="192"/>
      <c r="AL14" s="157">
        <f>IF(Einzelergebnisse!K30=0,"",Einzelergebnisse!K30)</f>
      </c>
      <c r="AM14" s="157">
        <f>IF(AN14&lt;&gt;"",Einzelergebnisse!L30,"")</f>
      </c>
      <c r="AN14" s="192">
        <f>IF(Einzelergebnisse!M30=0,"",Einzelergebnisse!M30)</f>
      </c>
      <c r="AO14" s="192"/>
      <c r="AP14" s="192"/>
      <c r="AQ14" s="192"/>
      <c r="AR14" s="193"/>
    </row>
    <row r="15" spans="1:47" ht="24.75" customHeight="1">
      <c r="A15" s="138"/>
      <c r="B15" s="101">
        <f>übertrag!O20</f>
        <v>0</v>
      </c>
      <c r="C15" s="195">
        <f>übertrag!Z6</f>
        <v>0</v>
      </c>
      <c r="D15" s="195"/>
      <c r="E15" s="195"/>
      <c r="F15" s="195"/>
      <c r="G15" s="195"/>
      <c r="H15" s="195"/>
      <c r="I15" s="195"/>
      <c r="J15" s="159">
        <f>übertrag!M20</f>
        <v>0</v>
      </c>
      <c r="K15" s="157">
        <f>IF(Einzelergebnisse!C37=0,"",Einzelergebnisse!C37)</f>
      </c>
      <c r="L15" s="192">
        <f>IF(Einzelergebnisse!D37=0,"",Einzelergebnisse!D37)</f>
      </c>
      <c r="M15" s="192"/>
      <c r="N15" s="192"/>
      <c r="O15" s="192"/>
      <c r="P15" s="192"/>
      <c r="Q15" s="157">
        <f>IF(R15&lt;&gt;"",Einzelergebnisse!E37,"")</f>
      </c>
      <c r="R15" s="158">
        <f>IF(Einzelergebnisse!F37=0,"",Einzelergebnisse!F37)</f>
      </c>
      <c r="S15" s="89"/>
      <c r="T15" s="138"/>
      <c r="U15" s="194">
        <f>IF(übertrag!O6="",übertrag!P6,übertrag!O6)</f>
        <v>0</v>
      </c>
      <c r="V15" s="194"/>
      <c r="W15" s="194"/>
      <c r="X15" s="194"/>
      <c r="Y15" s="194"/>
      <c r="Z15" s="195">
        <f>IF(übertrag!K6="",übertrag!L6,übertrag!K6)</f>
        <v>0</v>
      </c>
      <c r="AA15" s="195"/>
      <c r="AB15" s="195"/>
      <c r="AC15" s="195"/>
      <c r="AD15" s="195"/>
      <c r="AE15" s="195"/>
      <c r="AF15" s="159">
        <f>IF(übertrag!M6="",übertrag!N6,übertrag!M6)</f>
        <v>0</v>
      </c>
      <c r="AG15" s="192">
        <f>IF(Einzelergebnisse!J37=0,"",Einzelergebnisse!J37)</f>
      </c>
      <c r="AH15" s="192"/>
      <c r="AI15" s="192"/>
      <c r="AJ15" s="192"/>
      <c r="AK15" s="192"/>
      <c r="AL15" s="157">
        <f>IF(Einzelergebnisse!K37=0,"",Einzelergebnisse!K37)</f>
      </c>
      <c r="AM15" s="157">
        <f>IF(AN15&lt;&gt;"",Einzelergebnisse!L37,"")</f>
      </c>
      <c r="AN15" s="192">
        <f>IF(Einzelergebnisse!M37=0,"",Einzelergebnisse!M37)</f>
      </c>
      <c r="AO15" s="192"/>
      <c r="AP15" s="192"/>
      <c r="AQ15" s="192"/>
      <c r="AR15" s="193"/>
      <c r="AU15" s="121"/>
    </row>
    <row r="16" spans="1:44" ht="24.75" customHeight="1">
      <c r="A16" s="138"/>
      <c r="B16" s="101">
        <f>übertrag!O21</f>
        <v>0</v>
      </c>
      <c r="C16" s="195">
        <f>übertrag!Z7</f>
        <v>0</v>
      </c>
      <c r="D16" s="195"/>
      <c r="E16" s="195"/>
      <c r="F16" s="195"/>
      <c r="G16" s="195"/>
      <c r="H16" s="195"/>
      <c r="I16" s="195"/>
      <c r="J16" s="159">
        <f>übertrag!M21</f>
        <v>0</v>
      </c>
      <c r="K16" s="157">
        <f>IF(Einzelergebnisse!C44=0,"",Einzelergebnisse!C44)</f>
      </c>
      <c r="L16" s="192">
        <f>IF(Einzelergebnisse!D44=0,"",Einzelergebnisse!D44)</f>
      </c>
      <c r="M16" s="192"/>
      <c r="N16" s="192"/>
      <c r="O16" s="192"/>
      <c r="P16" s="192"/>
      <c r="Q16" s="157">
        <f>IF(R16&lt;&gt;"",Einzelergebnisse!E44,"")</f>
      </c>
      <c r="R16" s="158">
        <f>IF(Einzelergebnisse!F44=0,"",Einzelergebnisse!F44)</f>
      </c>
      <c r="S16" s="89"/>
      <c r="T16" s="138"/>
      <c r="U16" s="194">
        <f>IF(übertrag!O7="",übertrag!P7,übertrag!O7)</f>
        <v>0</v>
      </c>
      <c r="V16" s="194"/>
      <c r="W16" s="194"/>
      <c r="X16" s="194"/>
      <c r="Y16" s="194"/>
      <c r="Z16" s="195">
        <f>IF(übertrag!K7="",übertrag!L7,übertrag!K7)</f>
        <v>0</v>
      </c>
      <c r="AA16" s="195"/>
      <c r="AB16" s="195"/>
      <c r="AC16" s="195"/>
      <c r="AD16" s="195"/>
      <c r="AE16" s="195"/>
      <c r="AF16" s="159">
        <f>IF(übertrag!M7="",übertrag!N7,übertrag!M7)</f>
        <v>0</v>
      </c>
      <c r="AG16" s="192">
        <f>IF(Einzelergebnisse!J44=0,"",Einzelergebnisse!J44)</f>
      </c>
      <c r="AH16" s="192"/>
      <c r="AI16" s="192"/>
      <c r="AJ16" s="192"/>
      <c r="AK16" s="192"/>
      <c r="AL16" s="157">
        <f>IF(Einzelergebnisse!K44=0,"",Einzelergebnisse!K44)</f>
      </c>
      <c r="AM16" s="157">
        <f>IF(AN16&lt;&gt;"",Einzelergebnisse!L44,"")</f>
      </c>
      <c r="AN16" s="192">
        <f>IF(Einzelergebnisse!M44=0,"",Einzelergebnisse!M44)</f>
      </c>
      <c r="AO16" s="192"/>
      <c r="AP16" s="192"/>
      <c r="AQ16" s="192"/>
      <c r="AR16" s="193"/>
    </row>
    <row r="17" spans="1:44" ht="24.75" customHeight="1">
      <c r="A17" s="138"/>
      <c r="B17" s="101">
        <f>übertrag!O22</f>
        <v>0</v>
      </c>
      <c r="C17" s="195">
        <f>übertrag!Z8</f>
        <v>0</v>
      </c>
      <c r="D17" s="195"/>
      <c r="E17" s="195"/>
      <c r="F17" s="195"/>
      <c r="G17" s="195"/>
      <c r="H17" s="195"/>
      <c r="I17" s="195"/>
      <c r="J17" s="159">
        <f>übertrag!M22</f>
        <v>0</v>
      </c>
      <c r="K17" s="157">
        <f>IF(Einzelergebnisse!C51=0,"",Einzelergebnisse!C51)</f>
      </c>
      <c r="L17" s="192">
        <f>IF(Einzelergebnisse!D51=0,"",Einzelergebnisse!D51)</f>
      </c>
      <c r="M17" s="192"/>
      <c r="N17" s="192"/>
      <c r="O17" s="192"/>
      <c r="P17" s="192"/>
      <c r="Q17" s="157">
        <f>IF(R17&lt;&gt;"",Einzelergebnisse!E51,"")</f>
      </c>
      <c r="R17" s="158">
        <f>IF(Einzelergebnisse!F51=0,"",Einzelergebnisse!F51)</f>
      </c>
      <c r="S17" s="89"/>
      <c r="T17" s="138"/>
      <c r="U17" s="194">
        <f>IF(übertrag!O8="",übertrag!P8,übertrag!O8)</f>
        <v>0</v>
      </c>
      <c r="V17" s="194"/>
      <c r="W17" s="194"/>
      <c r="X17" s="194"/>
      <c r="Y17" s="194"/>
      <c r="Z17" s="195">
        <f>IF(übertrag!K8="",übertrag!L8,übertrag!K8)</f>
        <v>0</v>
      </c>
      <c r="AA17" s="195"/>
      <c r="AB17" s="195"/>
      <c r="AC17" s="195"/>
      <c r="AD17" s="195"/>
      <c r="AE17" s="195"/>
      <c r="AF17" s="159">
        <f>IF(übertrag!M8="",übertrag!N8,übertrag!M8)</f>
        <v>0</v>
      </c>
      <c r="AG17" s="192">
        <f>IF(Einzelergebnisse!J51=0,"",Einzelergebnisse!J51)</f>
      </c>
      <c r="AH17" s="192"/>
      <c r="AI17" s="192"/>
      <c r="AJ17" s="192"/>
      <c r="AK17" s="192"/>
      <c r="AL17" s="157">
        <f>IF(Einzelergebnisse!K51=0,"",Einzelergebnisse!K51)</f>
      </c>
      <c r="AM17" s="157">
        <f>IF(AN17&lt;&gt;"",Einzelergebnisse!L51,"")</f>
      </c>
      <c r="AN17" s="192">
        <f>IF(Einzelergebnisse!M51=0,"",Einzelergebnisse!M51)</f>
      </c>
      <c r="AO17" s="192"/>
      <c r="AP17" s="192"/>
      <c r="AQ17" s="192"/>
      <c r="AR17" s="193"/>
    </row>
    <row r="18" spans="1:45" ht="24.75" customHeight="1">
      <c r="A18" s="138"/>
      <c r="B18" s="101">
        <f>übertrag!O23</f>
        <v>0</v>
      </c>
      <c r="C18" s="195">
        <f>übertrag!Z9</f>
        <v>0</v>
      </c>
      <c r="D18" s="195"/>
      <c r="E18" s="195"/>
      <c r="F18" s="195"/>
      <c r="G18" s="195"/>
      <c r="H18" s="195"/>
      <c r="I18" s="195"/>
      <c r="J18" s="159">
        <f>übertrag!M23</f>
        <v>0</v>
      </c>
      <c r="K18" s="157">
        <f>IF(Einzelergebnisse!C58=0,"",Einzelergebnisse!C58)</f>
      </c>
      <c r="L18" s="192">
        <f>IF(Einzelergebnisse!D58=0,"",Einzelergebnisse!D58)</f>
      </c>
      <c r="M18" s="192"/>
      <c r="N18" s="192"/>
      <c r="O18" s="192"/>
      <c r="P18" s="192"/>
      <c r="Q18" s="157">
        <f>IF(R18&lt;&gt;"",Einzelergebnisse!E58,"")</f>
      </c>
      <c r="R18" s="158">
        <f>IF(Einzelergebnisse!F58=0,"",Einzelergebnisse!F58)</f>
      </c>
      <c r="S18" s="89"/>
      <c r="T18" s="139"/>
      <c r="U18" s="194">
        <f>IF(übertrag!O9="",übertrag!P9,übertrag!O9)</f>
        <v>0</v>
      </c>
      <c r="V18" s="194"/>
      <c r="W18" s="194"/>
      <c r="X18" s="194"/>
      <c r="Y18" s="194"/>
      <c r="Z18" s="195">
        <f>IF(übertrag!K9="",übertrag!L9,übertrag!K9)</f>
        <v>0</v>
      </c>
      <c r="AA18" s="195"/>
      <c r="AB18" s="195"/>
      <c r="AC18" s="195"/>
      <c r="AD18" s="195"/>
      <c r="AE18" s="195"/>
      <c r="AF18" s="159">
        <f>IF(übertrag!M9="",übertrag!N9,übertrag!M9)</f>
        <v>0</v>
      </c>
      <c r="AG18" s="192">
        <f>IF(Einzelergebnisse!J58=0,"",Einzelergebnisse!J58)</f>
      </c>
      <c r="AH18" s="192"/>
      <c r="AI18" s="192"/>
      <c r="AJ18" s="192"/>
      <c r="AK18" s="192"/>
      <c r="AL18" s="157">
        <f>IF(Einzelergebnisse!K58=0,"",Einzelergebnisse!K58)</f>
      </c>
      <c r="AM18" s="157">
        <f>IF(AN18&lt;&gt;"",Einzelergebnisse!L58,"")</f>
      </c>
      <c r="AN18" s="192">
        <f>IF(Einzelergebnisse!M58=0,"",Einzelergebnisse!M58)</f>
      </c>
      <c r="AO18" s="192"/>
      <c r="AP18" s="192"/>
      <c r="AQ18" s="192"/>
      <c r="AR18" s="193"/>
      <c r="AS18" s="13"/>
    </row>
    <row r="19" spans="1:46" ht="24.75" customHeight="1" thickBot="1">
      <c r="A19" s="229" t="str">
        <f>"Diff.: "&amp;SUM(R19-AN19)</f>
        <v>Diff.: 0</v>
      </c>
      <c r="B19" s="230"/>
      <c r="C19" s="230"/>
      <c r="D19" s="91"/>
      <c r="E19" s="91"/>
      <c r="F19" s="91"/>
      <c r="G19" s="91"/>
      <c r="H19" s="91"/>
      <c r="I19" s="92"/>
      <c r="J19" s="97"/>
      <c r="K19" s="154">
        <f>SUM(K11:K18)</f>
        <v>0</v>
      </c>
      <c r="L19" s="185">
        <f>SUM(L11:P18)</f>
        <v>0</v>
      </c>
      <c r="M19" s="186"/>
      <c r="N19" s="186"/>
      <c r="O19" s="186"/>
      <c r="P19" s="187"/>
      <c r="Q19" s="155">
        <f>SUM(Q11:Q18)</f>
        <v>0</v>
      </c>
      <c r="R19" s="156">
        <f>SUM(R11:R18)</f>
        <v>0</v>
      </c>
      <c r="S19" s="90"/>
      <c r="T19" s="93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94"/>
      <c r="AG19" s="188">
        <f>SUM(AG11:AK18)</f>
        <v>0</v>
      </c>
      <c r="AH19" s="188"/>
      <c r="AI19" s="188"/>
      <c r="AJ19" s="188"/>
      <c r="AK19" s="188"/>
      <c r="AL19" s="155">
        <f>SUM(AL11:AL18)</f>
        <v>0</v>
      </c>
      <c r="AM19" s="155">
        <f>SUM(AM11:AM18)</f>
        <v>0</v>
      </c>
      <c r="AN19" s="188">
        <f>SUM(AN11:AR18)</f>
        <v>0</v>
      </c>
      <c r="AO19" s="188"/>
      <c r="AP19" s="188"/>
      <c r="AQ19" s="188"/>
      <c r="AR19" s="189"/>
      <c r="AS19" s="13"/>
      <c r="AT19" s="13"/>
    </row>
    <row r="20" spans="6:44" ht="12.75">
      <c r="F20" s="122" t="s">
        <v>4</v>
      </c>
      <c r="G20" s="123"/>
      <c r="H20" s="124" t="s">
        <v>5</v>
      </c>
      <c r="M20" s="125" t="s">
        <v>4</v>
      </c>
      <c r="N20" s="123"/>
      <c r="O20" s="126" t="s">
        <v>5</v>
      </c>
      <c r="V20" s="125" t="s">
        <v>4</v>
      </c>
      <c r="W20" s="123"/>
      <c r="X20" s="124" t="s">
        <v>5</v>
      </c>
      <c r="AB20" s="125" t="s">
        <v>4</v>
      </c>
      <c r="AC20" s="123"/>
      <c r="AD20" s="126" t="s">
        <v>5</v>
      </c>
      <c r="AH20" s="125" t="s">
        <v>4</v>
      </c>
      <c r="AI20" s="123"/>
      <c r="AJ20" s="126" t="s">
        <v>5</v>
      </c>
      <c r="AO20" s="122" t="s">
        <v>4</v>
      </c>
      <c r="AP20" s="127"/>
      <c r="AQ20" s="128" t="s">
        <v>5</v>
      </c>
      <c r="AR20" s="13"/>
    </row>
    <row r="21" spans="4:43" ht="12" customHeight="1">
      <c r="D21" s="129" t="s">
        <v>64</v>
      </c>
      <c r="E21" s="130"/>
      <c r="F21" s="100" t="str">
        <f>IF(übertrag!Q21=TRUE,"x","")</f>
        <v>x</v>
      </c>
      <c r="G21" s="95"/>
      <c r="H21" s="96">
        <f>IF(übertrag!Q9=TRUE,"x","")</f>
      </c>
      <c r="K21" s="131" t="s">
        <v>65</v>
      </c>
      <c r="M21" s="100" t="str">
        <f>IF(übertrag!Q22=TRUE,"x","")</f>
        <v>x</v>
      </c>
      <c r="N21" s="95"/>
      <c r="O21" s="98">
        <f>IF(übertrag!Q10=TRUE,"x","")</f>
      </c>
      <c r="S21" s="129"/>
      <c r="T21" s="129" t="s">
        <v>66</v>
      </c>
      <c r="V21" s="100" t="str">
        <f>IF(übertrag!Q23=TRUE,"x","")</f>
        <v>x</v>
      </c>
      <c r="W21" s="95"/>
      <c r="X21" s="96">
        <f>IF(übertrag!Q16=TRUE,"x","")</f>
      </c>
      <c r="Z21" s="129" t="s">
        <v>67</v>
      </c>
      <c r="AB21" s="100">
        <f>IF(übertrag!Q24=TRUE,"x","")</f>
      </c>
      <c r="AC21" s="95"/>
      <c r="AD21" s="98" t="str">
        <f>IF(übertrag!Q17=TRUE,"x","")</f>
        <v>x</v>
      </c>
      <c r="AF21" s="129" t="s">
        <v>68</v>
      </c>
      <c r="AH21" s="100">
        <f>IF(übertrag!Q25=TRUE,"x","")</f>
      </c>
      <c r="AI21" s="95"/>
      <c r="AJ21" s="98" t="str">
        <f>IF(übertrag!Q18=TRUE,"x","")</f>
        <v>x</v>
      </c>
      <c r="AM21" s="129" t="s">
        <v>69</v>
      </c>
      <c r="AO21" s="100">
        <f>IF(übertrag!Q26=TRUE,"x","")</f>
      </c>
      <c r="AP21" s="95"/>
      <c r="AQ21" s="98" t="str">
        <f>IF(übertrag!Q19=TRUE,"x","")</f>
        <v>x</v>
      </c>
    </row>
    <row r="22" ht="8.25" customHeight="1" thickBot="1">
      <c r="H22" s="13"/>
    </row>
    <row r="23" spans="1:45" ht="21.75" customHeight="1">
      <c r="A23" s="208" t="s">
        <v>70</v>
      </c>
      <c r="B23" s="209"/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209"/>
      <c r="AM23" s="209"/>
      <c r="AN23" s="209"/>
      <c r="AO23" s="209"/>
      <c r="AP23" s="209"/>
      <c r="AQ23" s="209"/>
      <c r="AR23" s="210"/>
      <c r="AS23" s="13"/>
    </row>
    <row r="24" spans="1:58" ht="21.75" customHeight="1">
      <c r="A24" s="211"/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2"/>
      <c r="AA24" s="212"/>
      <c r="AB24" s="212"/>
      <c r="AC24" s="212"/>
      <c r="AD24" s="212"/>
      <c r="AE24" s="212"/>
      <c r="AF24" s="212"/>
      <c r="AG24" s="212"/>
      <c r="AH24" s="212"/>
      <c r="AI24" s="212"/>
      <c r="AJ24" s="212"/>
      <c r="AK24" s="212"/>
      <c r="AL24" s="212"/>
      <c r="AM24" s="212"/>
      <c r="AN24" s="212"/>
      <c r="AO24" s="212"/>
      <c r="AP24" s="212"/>
      <c r="AQ24" s="212"/>
      <c r="AR24" s="213"/>
      <c r="AS24" s="13"/>
      <c r="BF24" s="13"/>
    </row>
    <row r="25" spans="1:45" ht="21.75" customHeight="1" thickBot="1">
      <c r="A25" s="205"/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  <c r="AE25" s="206"/>
      <c r="AF25" s="206"/>
      <c r="AG25" s="206"/>
      <c r="AH25" s="206"/>
      <c r="AI25" s="206"/>
      <c r="AJ25" s="206"/>
      <c r="AK25" s="206"/>
      <c r="AL25" s="206"/>
      <c r="AM25" s="206"/>
      <c r="AN25" s="206"/>
      <c r="AO25" s="206"/>
      <c r="AP25" s="206"/>
      <c r="AQ25" s="206"/>
      <c r="AR25" s="207"/>
      <c r="AS25" s="13"/>
    </row>
    <row r="26" spans="6:45" ht="10.5" customHeight="1">
      <c r="F26" s="125"/>
      <c r="G26" s="126"/>
      <c r="H26" s="126"/>
      <c r="AH26" s="122"/>
      <c r="AI26" s="123"/>
      <c r="AJ26" s="126"/>
      <c r="AK26" s="123"/>
      <c r="AO26" s="125"/>
      <c r="AP26" s="126"/>
      <c r="AQ26" s="124"/>
      <c r="AS26" s="13"/>
    </row>
    <row r="27" spans="4:45" ht="12" customHeight="1">
      <c r="D27" s="132"/>
      <c r="E27" s="13"/>
      <c r="F27" s="13"/>
      <c r="G27" s="13"/>
      <c r="H27" s="13"/>
      <c r="I27" s="13"/>
      <c r="AF27" s="133"/>
      <c r="AG27" s="13"/>
      <c r="AH27" s="13"/>
      <c r="AI27" s="13"/>
      <c r="AJ27" s="13"/>
      <c r="AO27" s="134" t="s">
        <v>6</v>
      </c>
      <c r="AP27" s="130"/>
      <c r="AQ27" s="99">
        <f>IF(übertrag!Q20=TRUE,"x","")</f>
      </c>
      <c r="AS27" s="13"/>
    </row>
    <row r="28" spans="1:45" ht="36" customHeight="1" thickBot="1">
      <c r="A28" s="197"/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3"/>
      <c r="M28" s="135"/>
      <c r="N28" s="13"/>
      <c r="O28" s="13"/>
      <c r="P28" s="13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36"/>
      <c r="AB28" s="136"/>
      <c r="AC28" s="136"/>
      <c r="AD28" s="136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  <c r="AR28" s="197"/>
      <c r="AS28" s="13"/>
    </row>
    <row r="29" spans="1:57" ht="20.25">
      <c r="A29" s="198" t="s">
        <v>59</v>
      </c>
      <c r="B29" s="198"/>
      <c r="C29" s="196">
        <f>IF(übertrag!Z10=0,"",übertrag!Z10)</f>
      </c>
      <c r="D29" s="196"/>
      <c r="E29" s="196"/>
      <c r="F29" s="196"/>
      <c r="G29" s="196"/>
      <c r="H29" s="196"/>
      <c r="I29" s="196"/>
      <c r="J29" s="196"/>
      <c r="K29" s="196"/>
      <c r="Q29" s="198" t="str">
        <f>IF(S29="","Aufsicht:","Schiedsrichter:")</f>
        <v>Aufsicht:</v>
      </c>
      <c r="R29" s="198"/>
      <c r="S29" s="196">
        <f>IF(übertrag!Y2="","",übertrag!Y2)</f>
      </c>
      <c r="T29" s="196"/>
      <c r="U29" s="196"/>
      <c r="V29" s="196"/>
      <c r="W29" s="196"/>
      <c r="X29" s="196"/>
      <c r="Y29" s="196"/>
      <c r="Z29" s="196"/>
      <c r="AE29" s="137" t="s">
        <v>60</v>
      </c>
      <c r="AF29" s="196">
        <f>IF(übertrag!K10="",übertrag!L10,übertrag!K10)</f>
        <v>0</v>
      </c>
      <c r="AG29" s="196"/>
      <c r="AH29" s="196"/>
      <c r="AI29" s="196"/>
      <c r="AJ29" s="196"/>
      <c r="AK29" s="196"/>
      <c r="AL29" s="196"/>
      <c r="AM29" s="196"/>
      <c r="AN29" s="196"/>
      <c r="AO29" s="196"/>
      <c r="AP29" s="196"/>
      <c r="AQ29" s="196"/>
      <c r="AR29" s="196"/>
      <c r="AY29" s="13"/>
      <c r="AZ29" s="104"/>
      <c r="BA29" s="13"/>
      <c r="BB29" s="13"/>
      <c r="BC29" s="201"/>
      <c r="BD29" s="201"/>
      <c r="BE29" s="201"/>
    </row>
    <row r="30" spans="51:57" ht="15" customHeight="1">
      <c r="AY30" s="13"/>
      <c r="AZ30" s="104"/>
      <c r="BA30" s="13"/>
      <c r="BB30" s="13"/>
      <c r="BC30" s="201"/>
      <c r="BD30" s="201"/>
      <c r="BE30" s="201"/>
    </row>
    <row r="31" spans="51:57" ht="20.25">
      <c r="AY31" s="13"/>
      <c r="AZ31" s="104"/>
      <c r="BA31" s="13"/>
      <c r="BB31" s="13"/>
      <c r="BC31" s="201"/>
      <c r="BD31" s="201"/>
      <c r="BE31" s="201"/>
    </row>
    <row r="32" spans="51:57" ht="20.25">
      <c r="AY32" s="13"/>
      <c r="AZ32" s="104"/>
      <c r="BA32" s="13"/>
      <c r="BB32" s="13"/>
      <c r="BC32" s="201"/>
      <c r="BD32" s="201"/>
      <c r="BE32" s="201"/>
    </row>
    <row r="33" spans="51:57" ht="12.75">
      <c r="AY33" s="13"/>
      <c r="AZ33" s="13"/>
      <c r="BA33" s="13"/>
      <c r="BB33" s="13"/>
      <c r="BC33" s="13"/>
      <c r="BD33" s="13"/>
      <c r="BE33" s="13"/>
    </row>
  </sheetData>
  <sheetProtection selectLockedCells="1"/>
  <mergeCells count="97">
    <mergeCell ref="L1:AF1"/>
    <mergeCell ref="L2:AF2"/>
    <mergeCell ref="C8:R8"/>
    <mergeCell ref="Y8:AR8"/>
    <mergeCell ref="AF4:AK4"/>
    <mergeCell ref="A19:C19"/>
    <mergeCell ref="AN15:AR15"/>
    <mergeCell ref="AL4:AO4"/>
    <mergeCell ref="AL5:AO5"/>
    <mergeCell ref="AN13:AR13"/>
    <mergeCell ref="T8:X8"/>
    <mergeCell ref="A5:B5"/>
    <mergeCell ref="A4:B4"/>
    <mergeCell ref="Y6:AE6"/>
    <mergeCell ref="C5:Q5"/>
    <mergeCell ref="T5:Y5"/>
    <mergeCell ref="AN11:AR11"/>
    <mergeCell ref="Z10:AE10"/>
    <mergeCell ref="AG11:AK11"/>
    <mergeCell ref="Z11:AE11"/>
    <mergeCell ref="AN10:AR10"/>
    <mergeCell ref="AG2:AR2"/>
    <mergeCell ref="Y3:AE3"/>
    <mergeCell ref="Z4:AD4"/>
    <mergeCell ref="AL3:AQ3"/>
    <mergeCell ref="A28:K28"/>
    <mergeCell ref="L14:P14"/>
    <mergeCell ref="C29:K29"/>
    <mergeCell ref="C10:I10"/>
    <mergeCell ref="AF5:AK5"/>
    <mergeCell ref="Z5:AD5"/>
    <mergeCell ref="C11:I11"/>
    <mergeCell ref="L15:P15"/>
    <mergeCell ref="C15:I15"/>
    <mergeCell ref="A8:B8"/>
    <mergeCell ref="BC32:BE32"/>
    <mergeCell ref="AN17:AR17"/>
    <mergeCell ref="Z16:AE16"/>
    <mergeCell ref="Z17:AE17"/>
    <mergeCell ref="A23:AR23"/>
    <mergeCell ref="A24:AR24"/>
    <mergeCell ref="AG16:AK16"/>
    <mergeCell ref="AG17:AK17"/>
    <mergeCell ref="BC29:BE29"/>
    <mergeCell ref="A29:B29"/>
    <mergeCell ref="BC30:BE30"/>
    <mergeCell ref="BC31:BE31"/>
    <mergeCell ref="AN12:AR12"/>
    <mergeCell ref="AN14:AR14"/>
    <mergeCell ref="AJ1:AR1"/>
    <mergeCell ref="T4:Y4"/>
    <mergeCell ref="AG14:AK14"/>
    <mergeCell ref="U11:Y11"/>
    <mergeCell ref="U12:Y12"/>
    <mergeCell ref="A25:AR25"/>
    <mergeCell ref="C12:I12"/>
    <mergeCell ref="C13:I13"/>
    <mergeCell ref="C14:I14"/>
    <mergeCell ref="C1:J2"/>
    <mergeCell ref="U13:Y13"/>
    <mergeCell ref="L17:P17"/>
    <mergeCell ref="L16:P16"/>
    <mergeCell ref="C16:I16"/>
    <mergeCell ref="U15:Y15"/>
    <mergeCell ref="C4:Q4"/>
    <mergeCell ref="AG15:AK15"/>
    <mergeCell ref="Z14:AE14"/>
    <mergeCell ref="U14:Y14"/>
    <mergeCell ref="C17:I17"/>
    <mergeCell ref="Z13:AE13"/>
    <mergeCell ref="Z15:AE15"/>
    <mergeCell ref="AF29:AR29"/>
    <mergeCell ref="Q28:Z28"/>
    <mergeCell ref="Q29:R29"/>
    <mergeCell ref="S29:Z29"/>
    <mergeCell ref="AE28:AR28"/>
    <mergeCell ref="L10:P10"/>
    <mergeCell ref="L11:P11"/>
    <mergeCell ref="L12:P12"/>
    <mergeCell ref="L13:P13"/>
    <mergeCell ref="Z12:AE12"/>
    <mergeCell ref="C18:I18"/>
    <mergeCell ref="L18:P18"/>
    <mergeCell ref="U18:Y18"/>
    <mergeCell ref="Z18:AE18"/>
    <mergeCell ref="AG18:AK18"/>
    <mergeCell ref="AN18:AR18"/>
    <mergeCell ref="L19:P19"/>
    <mergeCell ref="AN19:AR19"/>
    <mergeCell ref="U19:AE19"/>
    <mergeCell ref="AG19:AK19"/>
    <mergeCell ref="AG10:AK10"/>
    <mergeCell ref="AN16:AR16"/>
    <mergeCell ref="U16:Y16"/>
    <mergeCell ref="U17:Y17"/>
    <mergeCell ref="AG12:AK12"/>
    <mergeCell ref="AG13:AK13"/>
  </mergeCells>
  <conditionalFormatting sqref="U11:AE19 Y8 B11:J18 AF11:AF18">
    <cfRule type="cellIs" priority="1" dxfId="1" operator="equal" stopIfTrue="1">
      <formula>0</formula>
    </cfRule>
  </conditionalFormatting>
  <printOptions/>
  <pageMargins left="0.32" right="0.28" top="0.31" bottom="0.1968503937007874" header="0.5118110236220472" footer="0.5118110236220472"/>
  <pageSetup horizontalDpi="300" verticalDpi="300" orientation="landscape" paperSize="9" scale="97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5"/>
  <dimension ref="B2:G7"/>
  <sheetViews>
    <sheetView showGridLines="0" zoomScalePageLayoutView="0" workbookViewId="0" topLeftCell="A1">
      <selection activeCell="E5" sqref="E5"/>
    </sheetView>
  </sheetViews>
  <sheetFormatPr defaultColWidth="11.421875" defaultRowHeight="12.75"/>
  <cols>
    <col min="1" max="1" width="3.28125" style="0" customWidth="1"/>
    <col min="2" max="2" width="2.421875" style="0" customWidth="1"/>
    <col min="3" max="3" width="15.7109375" style="0" customWidth="1"/>
    <col min="4" max="4" width="22.421875" style="0" customWidth="1"/>
    <col min="5" max="5" width="34.8515625" style="0" customWidth="1"/>
    <col min="6" max="7" width="19.7109375" style="0" customWidth="1"/>
  </cols>
  <sheetData>
    <row r="2" spans="2:3" ht="25.5">
      <c r="B2" s="10" t="s">
        <v>77</v>
      </c>
      <c r="C2" s="10"/>
    </row>
    <row r="3" spans="4:7" ht="15">
      <c r="D3" s="162" t="s">
        <v>0</v>
      </c>
      <c r="E3" s="163" t="s">
        <v>78</v>
      </c>
      <c r="F3" s="163" t="s">
        <v>79</v>
      </c>
      <c r="G3" s="164" t="s">
        <v>80</v>
      </c>
    </row>
    <row r="4" spans="2:7" ht="15">
      <c r="B4" s="168">
        <v>1</v>
      </c>
      <c r="C4" s="165"/>
      <c r="D4" s="171"/>
      <c r="E4" s="171"/>
      <c r="F4" s="172"/>
      <c r="G4" s="173"/>
    </row>
    <row r="5" spans="2:7" ht="15">
      <c r="B5" s="169">
        <v>2</v>
      </c>
      <c r="C5" s="166" t="s">
        <v>88</v>
      </c>
      <c r="D5" s="174" t="s">
        <v>81</v>
      </c>
      <c r="E5" s="174" t="s">
        <v>90</v>
      </c>
      <c r="F5" s="175" t="s">
        <v>82</v>
      </c>
      <c r="G5" s="176" t="s">
        <v>83</v>
      </c>
    </row>
    <row r="6" spans="2:7" ht="15">
      <c r="B6" s="170">
        <v>3</v>
      </c>
      <c r="C6" s="167" t="s">
        <v>87</v>
      </c>
      <c r="D6" s="182"/>
      <c r="E6" s="174"/>
      <c r="F6" s="175"/>
      <c r="G6" s="176"/>
    </row>
    <row r="7" spans="2:7" ht="15">
      <c r="B7" s="169">
        <v>4</v>
      </c>
      <c r="C7" s="166" t="s">
        <v>87</v>
      </c>
      <c r="D7" s="177"/>
      <c r="E7" s="177"/>
      <c r="F7" s="178"/>
      <c r="G7" s="179"/>
    </row>
  </sheetData>
  <sheetProtection password="CB43" sheet="1" selectLockedCell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P103"/>
  <sheetViews>
    <sheetView zoomScale="115" zoomScaleNormal="115" zoomScalePageLayoutView="0" workbookViewId="0" topLeftCell="A1">
      <selection activeCell="K26" sqref="K26"/>
    </sheetView>
  </sheetViews>
  <sheetFormatPr defaultColWidth="11.421875" defaultRowHeight="12.75"/>
  <cols>
    <col min="1" max="1" width="21.140625" style="14" bestFit="1" customWidth="1"/>
    <col min="2" max="2" width="4.8515625" style="14" customWidth="1"/>
    <col min="3" max="6" width="6.8515625" style="14" customWidth="1"/>
    <col min="7" max="7" width="11.8515625" style="13" bestFit="1" customWidth="1"/>
    <col min="8" max="8" width="18.7109375" style="14" customWidth="1"/>
    <col min="9" max="9" width="4.8515625" style="14" customWidth="1"/>
    <col min="10" max="13" width="6.8515625" style="14" customWidth="1"/>
    <col min="14" max="14" width="11.8515625" style="14" bestFit="1" customWidth="1"/>
    <col min="15" max="16384" width="11.421875" style="14" customWidth="1"/>
  </cols>
  <sheetData>
    <row r="1" spans="1:16" s="15" customFormat="1" ht="18">
      <c r="A1" s="47"/>
      <c r="B1" s="47"/>
      <c r="C1" s="47"/>
      <c r="D1" s="47"/>
      <c r="E1" s="47"/>
      <c r="F1" s="47"/>
      <c r="G1" s="48"/>
      <c r="H1" s="49"/>
      <c r="I1" s="47"/>
      <c r="J1" s="47"/>
      <c r="K1" s="47"/>
      <c r="L1" s="47"/>
      <c r="M1" s="47"/>
      <c r="N1" s="43"/>
      <c r="O1" s="45"/>
      <c r="P1" s="45"/>
    </row>
    <row r="2" spans="1:16" s="15" customFormat="1" ht="26.25">
      <c r="A2" s="232" t="str">
        <f>DKB!C8</f>
        <v>Heimmannschaft</v>
      </c>
      <c r="B2" s="232"/>
      <c r="C2" s="232"/>
      <c r="D2" s="232"/>
      <c r="E2" s="232"/>
      <c r="F2" s="232"/>
      <c r="G2" s="39"/>
      <c r="H2" s="231" t="str">
        <f>DKB!Y8</f>
        <v>Gastmannschaft 1</v>
      </c>
      <c r="I2" s="232"/>
      <c r="J2" s="232"/>
      <c r="K2" s="232"/>
      <c r="L2" s="232"/>
      <c r="M2" s="232"/>
      <c r="N2" s="44"/>
      <c r="O2" s="45"/>
      <c r="P2" s="45"/>
    </row>
    <row r="3" spans="1:16" ht="12.75">
      <c r="A3" s="13"/>
      <c r="B3" s="13"/>
      <c r="C3" s="13"/>
      <c r="D3" s="13"/>
      <c r="E3" s="13"/>
      <c r="F3" s="13"/>
      <c r="G3" s="39"/>
      <c r="H3" s="40"/>
      <c r="I3" s="13"/>
      <c r="J3" s="13"/>
      <c r="K3" s="13"/>
      <c r="L3" s="13"/>
      <c r="M3" s="13"/>
      <c r="N3" s="44"/>
      <c r="O3" s="13"/>
      <c r="P3" s="13"/>
    </row>
    <row r="4" spans="1:16" ht="23.25" customHeight="1">
      <c r="A4" s="13" t="s">
        <v>0</v>
      </c>
      <c r="B4" s="153" t="s">
        <v>72</v>
      </c>
      <c r="C4" s="152" t="s">
        <v>73</v>
      </c>
      <c r="D4" s="152" t="s">
        <v>74</v>
      </c>
      <c r="E4" s="152" t="s">
        <v>75</v>
      </c>
      <c r="F4" s="152" t="s">
        <v>76</v>
      </c>
      <c r="G4" s="41"/>
      <c r="H4" s="40" t="s">
        <v>0</v>
      </c>
      <c r="I4" s="153" t="s">
        <v>72</v>
      </c>
      <c r="J4" s="152" t="s">
        <v>73</v>
      </c>
      <c r="K4" s="152" t="s">
        <v>74</v>
      </c>
      <c r="L4" s="152" t="s">
        <v>75</v>
      </c>
      <c r="M4" s="152" t="s">
        <v>76</v>
      </c>
      <c r="N4" s="13"/>
      <c r="O4" s="13"/>
      <c r="P4" s="13"/>
    </row>
    <row r="5" spans="1:16" ht="17.25" customHeight="1">
      <c r="A5" s="46">
        <f>DKB!C11</f>
        <v>0</v>
      </c>
      <c r="B5" s="16">
        <v>1</v>
      </c>
      <c r="C5" s="17"/>
      <c r="D5" s="17"/>
      <c r="E5" s="84"/>
      <c r="F5" s="18">
        <f>SUM(C5:D5)</f>
        <v>0</v>
      </c>
      <c r="G5" s="41"/>
      <c r="H5" s="42">
        <f>DKB!Z11</f>
        <v>0</v>
      </c>
      <c r="I5" s="16">
        <v>1</v>
      </c>
      <c r="J5" s="17"/>
      <c r="K5" s="17"/>
      <c r="L5" s="17"/>
      <c r="M5" s="18">
        <f>SUM(J5:K5)</f>
        <v>0</v>
      </c>
      <c r="N5" s="13"/>
      <c r="O5" s="13"/>
      <c r="P5" s="13"/>
    </row>
    <row r="6" spans="1:16" ht="17.25" customHeight="1">
      <c r="A6" s="13"/>
      <c r="B6" s="16">
        <v>2</v>
      </c>
      <c r="C6" s="17"/>
      <c r="D6" s="17"/>
      <c r="E6" s="17"/>
      <c r="F6" s="18">
        <f>SUM(C6:D6)</f>
        <v>0</v>
      </c>
      <c r="G6" s="41"/>
      <c r="H6" s="40"/>
      <c r="I6" s="16">
        <v>2</v>
      </c>
      <c r="J6" s="17"/>
      <c r="K6" s="17"/>
      <c r="L6" s="17"/>
      <c r="M6" s="18">
        <f>SUM(J6:K6)</f>
        <v>0</v>
      </c>
      <c r="N6" s="13"/>
      <c r="O6" s="13"/>
      <c r="P6" s="13"/>
    </row>
    <row r="7" spans="1:16" ht="17.25" customHeight="1">
      <c r="A7" s="13"/>
      <c r="B7" s="16">
        <v>3</v>
      </c>
      <c r="C7" s="17"/>
      <c r="D7" s="17"/>
      <c r="E7" s="17"/>
      <c r="F7" s="18">
        <f>SUM(C7:D7)</f>
        <v>0</v>
      </c>
      <c r="G7" s="41"/>
      <c r="H7" s="40"/>
      <c r="I7" s="16">
        <v>3</v>
      </c>
      <c r="J7" s="17"/>
      <c r="K7" s="17"/>
      <c r="L7" s="17"/>
      <c r="M7" s="18">
        <f>SUM(J7:K7)</f>
        <v>0</v>
      </c>
      <c r="N7" s="13"/>
      <c r="O7" s="13"/>
      <c r="P7" s="13"/>
    </row>
    <row r="8" spans="1:16" ht="17.25" customHeight="1">
      <c r="A8" s="13"/>
      <c r="B8" s="16">
        <v>4</v>
      </c>
      <c r="C8" s="17"/>
      <c r="D8" s="17"/>
      <c r="E8" s="17"/>
      <c r="F8" s="18">
        <f>SUM(C8:D8)</f>
        <v>0</v>
      </c>
      <c r="G8" s="41"/>
      <c r="H8" s="40"/>
      <c r="I8" s="16">
        <v>4</v>
      </c>
      <c r="J8" s="17"/>
      <c r="K8" s="17"/>
      <c r="L8" s="17"/>
      <c r="M8" s="18">
        <f>SUM(J8:K8)</f>
        <v>0</v>
      </c>
      <c r="N8" s="13"/>
      <c r="O8" s="13"/>
      <c r="P8" s="13"/>
    </row>
    <row r="9" spans="1:16" ht="17.25" customHeight="1">
      <c r="A9" s="13"/>
      <c r="B9" s="13"/>
      <c r="C9" s="18">
        <f>SUM(C5:C8)</f>
        <v>0</v>
      </c>
      <c r="D9" s="18">
        <f>SUM(D5:D8)</f>
        <v>0</v>
      </c>
      <c r="E9" s="18">
        <f>SUM(E5:E8)</f>
        <v>0</v>
      </c>
      <c r="F9" s="18">
        <f>SUM(F5:F8)</f>
        <v>0</v>
      </c>
      <c r="G9" s="41"/>
      <c r="H9" s="40"/>
      <c r="I9" s="13"/>
      <c r="J9" s="18">
        <f>SUM(J5:J8)</f>
        <v>0</v>
      </c>
      <c r="K9" s="18">
        <f>SUM(K5:K8)</f>
        <v>0</v>
      </c>
      <c r="L9" s="18">
        <f>SUM(L5:L8)</f>
        <v>0</v>
      </c>
      <c r="M9" s="18">
        <f>SUM(M5:M8)</f>
        <v>0</v>
      </c>
      <c r="N9" s="13"/>
      <c r="O9" s="13"/>
      <c r="P9" s="13"/>
    </row>
    <row r="10" spans="1:16" ht="12.75">
      <c r="A10" s="13"/>
      <c r="B10" s="13"/>
      <c r="C10" s="13"/>
      <c r="D10" s="13"/>
      <c r="E10" s="13"/>
      <c r="F10" s="13"/>
      <c r="G10" s="41"/>
      <c r="H10" s="40"/>
      <c r="I10" s="13"/>
      <c r="J10" s="13"/>
      <c r="K10" s="13"/>
      <c r="L10" s="13"/>
      <c r="M10" s="13"/>
      <c r="N10" s="13"/>
      <c r="O10" s="13"/>
      <c r="P10" s="13"/>
    </row>
    <row r="11" spans="1:16" ht="23.25" customHeight="1">
      <c r="A11" s="13" t="s">
        <v>0</v>
      </c>
      <c r="B11" s="153" t="s">
        <v>72</v>
      </c>
      <c r="C11" s="152" t="s">
        <v>73</v>
      </c>
      <c r="D11" s="152" t="s">
        <v>74</v>
      </c>
      <c r="E11" s="152" t="s">
        <v>75</v>
      </c>
      <c r="F11" s="152" t="s">
        <v>76</v>
      </c>
      <c r="G11" s="41"/>
      <c r="H11" s="40" t="s">
        <v>0</v>
      </c>
      <c r="I11" s="153" t="s">
        <v>72</v>
      </c>
      <c r="J11" s="152" t="s">
        <v>73</v>
      </c>
      <c r="K11" s="152" t="s">
        <v>74</v>
      </c>
      <c r="L11" s="152" t="s">
        <v>75</v>
      </c>
      <c r="M11" s="152" t="s">
        <v>76</v>
      </c>
      <c r="N11" s="13"/>
      <c r="O11" s="13"/>
      <c r="P11" s="13"/>
    </row>
    <row r="12" spans="1:16" ht="17.25" customHeight="1">
      <c r="A12" s="46">
        <f>DKB!C12</f>
        <v>0</v>
      </c>
      <c r="B12" s="16">
        <v>1</v>
      </c>
      <c r="C12" s="17"/>
      <c r="D12" s="17"/>
      <c r="E12" s="17"/>
      <c r="F12" s="18">
        <f>SUM(C12:D12)</f>
        <v>0</v>
      </c>
      <c r="G12" s="41"/>
      <c r="H12" s="42">
        <f>DKB!Z12</f>
        <v>0</v>
      </c>
      <c r="I12" s="16">
        <v>1</v>
      </c>
      <c r="J12" s="17"/>
      <c r="K12" s="17"/>
      <c r="L12" s="17"/>
      <c r="M12" s="18">
        <f>SUM(J12:K12)</f>
        <v>0</v>
      </c>
      <c r="N12" s="13"/>
      <c r="O12" s="13"/>
      <c r="P12" s="13"/>
    </row>
    <row r="13" spans="1:16" ht="17.25" customHeight="1">
      <c r="A13" s="13"/>
      <c r="B13" s="16">
        <v>2</v>
      </c>
      <c r="C13" s="17"/>
      <c r="D13" s="17"/>
      <c r="E13" s="17"/>
      <c r="F13" s="18">
        <f>SUM(C13:D13)</f>
        <v>0</v>
      </c>
      <c r="G13" s="41"/>
      <c r="H13" s="40"/>
      <c r="I13" s="16">
        <v>2</v>
      </c>
      <c r="J13" s="17"/>
      <c r="K13" s="17"/>
      <c r="L13" s="17"/>
      <c r="M13" s="18">
        <f>SUM(J13:K13)</f>
        <v>0</v>
      </c>
      <c r="N13" s="13"/>
      <c r="O13" s="13"/>
      <c r="P13" s="13"/>
    </row>
    <row r="14" spans="1:16" ht="17.25" customHeight="1">
      <c r="A14" s="13"/>
      <c r="B14" s="16">
        <v>3</v>
      </c>
      <c r="C14" s="17"/>
      <c r="D14" s="17"/>
      <c r="E14" s="17"/>
      <c r="F14" s="18">
        <f>SUM(C14:D14)</f>
        <v>0</v>
      </c>
      <c r="G14" s="41"/>
      <c r="H14" s="40"/>
      <c r="I14" s="16">
        <v>3</v>
      </c>
      <c r="J14" s="17"/>
      <c r="K14" s="17"/>
      <c r="L14" s="17"/>
      <c r="M14" s="18">
        <f>SUM(J14:K14)</f>
        <v>0</v>
      </c>
      <c r="N14" s="13"/>
      <c r="O14" s="13"/>
      <c r="P14" s="13"/>
    </row>
    <row r="15" spans="1:16" ht="17.25" customHeight="1">
      <c r="A15" s="13"/>
      <c r="B15" s="16">
        <v>4</v>
      </c>
      <c r="C15" s="17"/>
      <c r="D15" s="17"/>
      <c r="E15" s="17"/>
      <c r="F15" s="18">
        <f>SUM(C15:D15)</f>
        <v>0</v>
      </c>
      <c r="G15" s="41"/>
      <c r="H15" s="40"/>
      <c r="I15" s="16">
        <v>4</v>
      </c>
      <c r="J15" s="17"/>
      <c r="K15" s="17"/>
      <c r="L15" s="17"/>
      <c r="M15" s="18">
        <f>SUM(J15:K15)</f>
        <v>0</v>
      </c>
      <c r="N15" s="13"/>
      <c r="O15" s="13"/>
      <c r="P15" s="13"/>
    </row>
    <row r="16" spans="1:15" ht="17.25" customHeight="1">
      <c r="A16" s="13"/>
      <c r="B16" s="13"/>
      <c r="C16" s="18">
        <f>SUM(C12:C15)</f>
        <v>0</v>
      </c>
      <c r="D16" s="18">
        <f>SUM(D12:D15)</f>
        <v>0</v>
      </c>
      <c r="E16" s="18">
        <f>SUM(E12:E15)</f>
        <v>0</v>
      </c>
      <c r="F16" s="18">
        <f>SUM(F12:F15)</f>
        <v>0</v>
      </c>
      <c r="G16" s="41"/>
      <c r="H16" s="40"/>
      <c r="I16" s="13"/>
      <c r="J16" s="18">
        <f>SUM(J12:J15)</f>
        <v>0</v>
      </c>
      <c r="K16" s="18">
        <f>SUM(K12:K15)</f>
        <v>0</v>
      </c>
      <c r="L16" s="18">
        <f>SUM(L12:L15)</f>
        <v>0</v>
      </c>
      <c r="M16" s="18">
        <f>SUM(M12:M15)</f>
        <v>0</v>
      </c>
      <c r="N16" s="13"/>
      <c r="O16" s="13"/>
    </row>
    <row r="17" spans="1:15" ht="12.75">
      <c r="A17" s="13"/>
      <c r="B17" s="13"/>
      <c r="C17" s="13"/>
      <c r="D17" s="13"/>
      <c r="E17" s="13"/>
      <c r="F17" s="13"/>
      <c r="G17" s="41"/>
      <c r="H17" s="40"/>
      <c r="I17" s="13"/>
      <c r="J17" s="13"/>
      <c r="K17" s="13"/>
      <c r="L17" s="13"/>
      <c r="M17" s="13"/>
      <c r="N17" s="13"/>
      <c r="O17" s="13"/>
    </row>
    <row r="18" spans="1:15" ht="23.25" customHeight="1">
      <c r="A18" s="13" t="s">
        <v>0</v>
      </c>
      <c r="B18" s="153" t="s">
        <v>72</v>
      </c>
      <c r="C18" s="152" t="s">
        <v>73</v>
      </c>
      <c r="D18" s="152" t="s">
        <v>74</v>
      </c>
      <c r="E18" s="152" t="s">
        <v>75</v>
      </c>
      <c r="F18" s="152" t="s">
        <v>76</v>
      </c>
      <c r="G18" s="41"/>
      <c r="H18" s="40" t="s">
        <v>0</v>
      </c>
      <c r="I18" s="153" t="s">
        <v>72</v>
      </c>
      <c r="J18" s="152" t="s">
        <v>73</v>
      </c>
      <c r="K18" s="152" t="s">
        <v>74</v>
      </c>
      <c r="L18" s="152" t="s">
        <v>75</v>
      </c>
      <c r="M18" s="152" t="s">
        <v>76</v>
      </c>
      <c r="N18" s="13"/>
      <c r="O18" s="13"/>
    </row>
    <row r="19" spans="1:15" ht="17.25" customHeight="1">
      <c r="A19" s="46">
        <f>DKB!C13</f>
        <v>0</v>
      </c>
      <c r="B19" s="16">
        <v>1</v>
      </c>
      <c r="C19" s="17"/>
      <c r="D19" s="17"/>
      <c r="E19" s="17"/>
      <c r="F19" s="18">
        <f>SUM(C19:D19)</f>
        <v>0</v>
      </c>
      <c r="G19" s="41"/>
      <c r="H19" s="42">
        <f>DKB!Z13</f>
        <v>0</v>
      </c>
      <c r="I19" s="16">
        <v>1</v>
      </c>
      <c r="J19" s="17"/>
      <c r="K19" s="17"/>
      <c r="L19" s="17"/>
      <c r="M19" s="18">
        <f>SUM(J19:K19)</f>
        <v>0</v>
      </c>
      <c r="N19" s="13"/>
      <c r="O19" s="13"/>
    </row>
    <row r="20" spans="1:15" ht="17.25" customHeight="1">
      <c r="A20" s="13"/>
      <c r="B20" s="16">
        <v>2</v>
      </c>
      <c r="C20" s="17"/>
      <c r="D20" s="17"/>
      <c r="E20" s="17"/>
      <c r="F20" s="18">
        <f>SUM(C20:D20)</f>
        <v>0</v>
      </c>
      <c r="G20" s="41"/>
      <c r="H20" s="40"/>
      <c r="I20" s="16">
        <v>2</v>
      </c>
      <c r="J20" s="17"/>
      <c r="K20" s="17"/>
      <c r="L20" s="17"/>
      <c r="M20" s="18">
        <f>SUM(J20:K20)</f>
        <v>0</v>
      </c>
      <c r="N20" s="13"/>
      <c r="O20" s="13"/>
    </row>
    <row r="21" spans="1:15" ht="17.25" customHeight="1">
      <c r="A21" s="13"/>
      <c r="B21" s="16">
        <v>3</v>
      </c>
      <c r="C21" s="17"/>
      <c r="D21" s="17"/>
      <c r="E21" s="17"/>
      <c r="F21" s="18">
        <f>SUM(C21:D21)</f>
        <v>0</v>
      </c>
      <c r="G21" s="41"/>
      <c r="H21" s="40"/>
      <c r="I21" s="16">
        <v>3</v>
      </c>
      <c r="J21" s="17"/>
      <c r="K21" s="17"/>
      <c r="L21" s="17"/>
      <c r="M21" s="18">
        <f>SUM(J21:K21)</f>
        <v>0</v>
      </c>
      <c r="N21" s="13"/>
      <c r="O21" s="13"/>
    </row>
    <row r="22" spans="1:15" ht="17.25" customHeight="1">
      <c r="A22" s="13"/>
      <c r="B22" s="16">
        <v>4</v>
      </c>
      <c r="C22" s="17"/>
      <c r="D22" s="17"/>
      <c r="E22" s="17"/>
      <c r="F22" s="18">
        <f>SUM(C22:D22)</f>
        <v>0</v>
      </c>
      <c r="G22" s="41"/>
      <c r="H22" s="40"/>
      <c r="I22" s="16">
        <v>4</v>
      </c>
      <c r="J22" s="17"/>
      <c r="K22" s="17"/>
      <c r="L22" s="17"/>
      <c r="M22" s="18">
        <f>SUM(J22:K22)</f>
        <v>0</v>
      </c>
      <c r="N22" s="13"/>
      <c r="O22" s="13"/>
    </row>
    <row r="23" spans="1:15" ht="17.25" customHeight="1">
      <c r="A23" s="13"/>
      <c r="B23" s="13"/>
      <c r="C23" s="18">
        <f>SUM(C19:C22)</f>
        <v>0</v>
      </c>
      <c r="D23" s="18">
        <f>SUM(D19:D22)</f>
        <v>0</v>
      </c>
      <c r="E23" s="18">
        <f>SUM(E19:E22)</f>
        <v>0</v>
      </c>
      <c r="F23" s="18">
        <f>SUM(F19:F22)</f>
        <v>0</v>
      </c>
      <c r="G23" s="41"/>
      <c r="H23" s="40"/>
      <c r="I23" s="13"/>
      <c r="J23" s="18">
        <f>SUM(J19:J22)</f>
        <v>0</v>
      </c>
      <c r="K23" s="18">
        <f>SUM(K19:K22)</f>
        <v>0</v>
      </c>
      <c r="L23" s="18">
        <f>SUM(L19:L22)</f>
        <v>0</v>
      </c>
      <c r="M23" s="18">
        <f>SUM(M19:M22)</f>
        <v>0</v>
      </c>
      <c r="N23" s="13"/>
      <c r="O23" s="13"/>
    </row>
    <row r="24" spans="1:15" ht="12.75">
      <c r="A24" s="13"/>
      <c r="B24" s="13"/>
      <c r="C24" s="13"/>
      <c r="D24" s="13"/>
      <c r="E24" s="13"/>
      <c r="F24" s="13"/>
      <c r="G24" s="41"/>
      <c r="H24" s="40"/>
      <c r="I24" s="13"/>
      <c r="J24" s="13"/>
      <c r="K24" s="13"/>
      <c r="L24" s="13"/>
      <c r="M24" s="13"/>
      <c r="N24" s="13"/>
      <c r="O24" s="13"/>
    </row>
    <row r="25" spans="1:15" ht="23.25" customHeight="1">
      <c r="A25" s="13" t="s">
        <v>0</v>
      </c>
      <c r="B25" s="153" t="s">
        <v>72</v>
      </c>
      <c r="C25" s="152" t="s">
        <v>73</v>
      </c>
      <c r="D25" s="152" t="s">
        <v>74</v>
      </c>
      <c r="E25" s="152" t="s">
        <v>75</v>
      </c>
      <c r="F25" s="152" t="s">
        <v>76</v>
      </c>
      <c r="G25" s="41"/>
      <c r="H25" s="40" t="s">
        <v>0</v>
      </c>
      <c r="I25" s="153" t="s">
        <v>72</v>
      </c>
      <c r="J25" s="152" t="s">
        <v>73</v>
      </c>
      <c r="K25" s="152" t="s">
        <v>74</v>
      </c>
      <c r="L25" s="152" t="s">
        <v>75</v>
      </c>
      <c r="M25" s="152" t="s">
        <v>76</v>
      </c>
      <c r="N25" s="13"/>
      <c r="O25" s="13"/>
    </row>
    <row r="26" spans="1:15" ht="17.25" customHeight="1">
      <c r="A26" s="46">
        <f>DKB!C14</f>
        <v>0</v>
      </c>
      <c r="B26" s="16">
        <v>1</v>
      </c>
      <c r="C26" s="17"/>
      <c r="D26" s="17"/>
      <c r="E26" s="17"/>
      <c r="F26" s="18">
        <f>SUM(C26:D26)</f>
        <v>0</v>
      </c>
      <c r="G26" s="41"/>
      <c r="H26" s="42">
        <f>DKB!Z14</f>
        <v>0</v>
      </c>
      <c r="I26" s="16">
        <v>1</v>
      </c>
      <c r="J26" s="17"/>
      <c r="K26" s="17"/>
      <c r="L26" s="17"/>
      <c r="M26" s="18">
        <f>SUM(J26:K26)</f>
        <v>0</v>
      </c>
      <c r="N26" s="13"/>
      <c r="O26" s="13"/>
    </row>
    <row r="27" spans="1:15" ht="17.25" customHeight="1">
      <c r="A27" s="13"/>
      <c r="B27" s="16">
        <v>2</v>
      </c>
      <c r="C27" s="17"/>
      <c r="D27" s="17"/>
      <c r="E27" s="17"/>
      <c r="F27" s="18">
        <f>SUM(C27:D27)</f>
        <v>0</v>
      </c>
      <c r="G27" s="41"/>
      <c r="H27" s="40"/>
      <c r="I27" s="16">
        <v>2</v>
      </c>
      <c r="J27" s="17"/>
      <c r="K27" s="17"/>
      <c r="L27" s="17"/>
      <c r="M27" s="18">
        <f>SUM(J27:K27)</f>
        <v>0</v>
      </c>
      <c r="N27" s="13"/>
      <c r="O27" s="13"/>
    </row>
    <row r="28" spans="1:15" ht="17.25" customHeight="1">
      <c r="A28" s="13"/>
      <c r="B28" s="16">
        <v>3</v>
      </c>
      <c r="C28" s="17"/>
      <c r="D28" s="17"/>
      <c r="E28" s="17"/>
      <c r="F28" s="18">
        <f>SUM(C28:D28)</f>
        <v>0</v>
      </c>
      <c r="G28" s="41"/>
      <c r="H28" s="40"/>
      <c r="I28" s="16">
        <v>3</v>
      </c>
      <c r="J28" s="17"/>
      <c r="K28" s="17"/>
      <c r="L28" s="17"/>
      <c r="M28" s="18">
        <f>SUM(J28:K28)</f>
        <v>0</v>
      </c>
      <c r="N28" s="13"/>
      <c r="O28" s="13"/>
    </row>
    <row r="29" spans="1:15" ht="17.25" customHeight="1">
      <c r="A29" s="13"/>
      <c r="B29" s="16">
        <v>4</v>
      </c>
      <c r="C29" s="17"/>
      <c r="D29" s="17"/>
      <c r="E29" s="17"/>
      <c r="F29" s="18">
        <f>SUM(C29:D29)</f>
        <v>0</v>
      </c>
      <c r="G29" s="41"/>
      <c r="H29" s="40"/>
      <c r="I29" s="16">
        <v>4</v>
      </c>
      <c r="J29" s="17"/>
      <c r="K29" s="17"/>
      <c r="L29" s="17"/>
      <c r="M29" s="18">
        <f>SUM(J29:K29)</f>
        <v>0</v>
      </c>
      <c r="N29" s="13"/>
      <c r="O29" s="13"/>
    </row>
    <row r="30" spans="1:15" ht="17.25" customHeight="1">
      <c r="A30" s="13"/>
      <c r="B30" s="13"/>
      <c r="C30" s="18">
        <f>SUM(C26:C29)</f>
        <v>0</v>
      </c>
      <c r="D30" s="18">
        <f>SUM(D26:D29)</f>
        <v>0</v>
      </c>
      <c r="E30" s="18">
        <f>SUM(E26:E29)</f>
        <v>0</v>
      </c>
      <c r="F30" s="18">
        <f>SUM(F26:F29)</f>
        <v>0</v>
      </c>
      <c r="G30" s="41"/>
      <c r="H30" s="40"/>
      <c r="I30" s="13"/>
      <c r="J30" s="18">
        <f>SUM(J26:J29)</f>
        <v>0</v>
      </c>
      <c r="K30" s="18">
        <f>SUM(K26:K29)</f>
        <v>0</v>
      </c>
      <c r="L30" s="18">
        <f>SUM(L26:L29)</f>
        <v>0</v>
      </c>
      <c r="M30" s="18">
        <f>SUM(M26:M29)</f>
        <v>0</v>
      </c>
      <c r="N30" s="13"/>
      <c r="O30" s="13"/>
    </row>
    <row r="31" spans="1:15" ht="12.75">
      <c r="A31" s="13"/>
      <c r="B31" s="13"/>
      <c r="C31" s="13"/>
      <c r="D31" s="13"/>
      <c r="E31" s="13"/>
      <c r="F31" s="13"/>
      <c r="G31" s="41"/>
      <c r="H31" s="40"/>
      <c r="I31" s="13"/>
      <c r="J31" s="13"/>
      <c r="K31" s="13"/>
      <c r="L31" s="13"/>
      <c r="M31" s="13"/>
      <c r="N31" s="13"/>
      <c r="O31" s="13"/>
    </row>
    <row r="32" spans="1:15" ht="23.25" customHeight="1">
      <c r="A32" s="13" t="s">
        <v>0</v>
      </c>
      <c r="B32" s="153" t="s">
        <v>72</v>
      </c>
      <c r="C32" s="152" t="s">
        <v>73</v>
      </c>
      <c r="D32" s="152" t="s">
        <v>74</v>
      </c>
      <c r="E32" s="152" t="s">
        <v>75</v>
      </c>
      <c r="F32" s="152" t="s">
        <v>76</v>
      </c>
      <c r="G32" s="41"/>
      <c r="H32" s="40" t="s">
        <v>0</v>
      </c>
      <c r="I32" s="153" t="s">
        <v>72</v>
      </c>
      <c r="J32" s="152" t="s">
        <v>73</v>
      </c>
      <c r="K32" s="152" t="s">
        <v>74</v>
      </c>
      <c r="L32" s="152" t="s">
        <v>75</v>
      </c>
      <c r="M32" s="152" t="s">
        <v>76</v>
      </c>
      <c r="N32" s="13"/>
      <c r="O32" s="13"/>
    </row>
    <row r="33" spans="1:15" ht="17.25" customHeight="1">
      <c r="A33" s="46">
        <f>DKB!C15</f>
        <v>0</v>
      </c>
      <c r="B33" s="16">
        <v>1</v>
      </c>
      <c r="C33" s="17"/>
      <c r="D33" s="17"/>
      <c r="E33" s="17"/>
      <c r="F33" s="18">
        <f>SUM(C33:D33)</f>
        <v>0</v>
      </c>
      <c r="G33" s="41"/>
      <c r="H33" s="42">
        <f>DKB!Z15</f>
        <v>0</v>
      </c>
      <c r="I33" s="16">
        <v>1</v>
      </c>
      <c r="J33" s="17"/>
      <c r="K33" s="17"/>
      <c r="L33" s="17"/>
      <c r="M33" s="18">
        <f>SUM(J33:K33)</f>
        <v>0</v>
      </c>
      <c r="N33" s="13"/>
      <c r="O33" s="13"/>
    </row>
    <row r="34" spans="1:15" ht="17.25" customHeight="1">
      <c r="A34" s="13"/>
      <c r="B34" s="16">
        <v>2</v>
      </c>
      <c r="C34" s="17"/>
      <c r="D34" s="17"/>
      <c r="E34" s="17"/>
      <c r="F34" s="18">
        <f>SUM(C34:D34)</f>
        <v>0</v>
      </c>
      <c r="G34" s="41"/>
      <c r="H34" s="40"/>
      <c r="I34" s="16">
        <v>2</v>
      </c>
      <c r="J34" s="17"/>
      <c r="K34" s="17"/>
      <c r="L34" s="17"/>
      <c r="M34" s="18">
        <f>SUM(J34:K34)</f>
        <v>0</v>
      </c>
      <c r="N34" s="13"/>
      <c r="O34" s="13"/>
    </row>
    <row r="35" spans="1:15" ht="17.25" customHeight="1">
      <c r="A35" s="13"/>
      <c r="B35" s="16">
        <v>3</v>
      </c>
      <c r="C35" s="17"/>
      <c r="D35" s="17"/>
      <c r="E35" s="17"/>
      <c r="F35" s="18">
        <f>SUM(C35:D35)</f>
        <v>0</v>
      </c>
      <c r="G35" s="41"/>
      <c r="H35" s="40"/>
      <c r="I35" s="16">
        <v>3</v>
      </c>
      <c r="J35" s="17"/>
      <c r="K35" s="17"/>
      <c r="L35" s="17"/>
      <c r="M35" s="18">
        <f>SUM(J35:K35)</f>
        <v>0</v>
      </c>
      <c r="N35" s="13"/>
      <c r="O35" s="13"/>
    </row>
    <row r="36" spans="1:15" ht="17.25" customHeight="1">
      <c r="A36" s="13"/>
      <c r="B36" s="16">
        <v>4</v>
      </c>
      <c r="C36" s="17"/>
      <c r="D36" s="17"/>
      <c r="E36" s="17"/>
      <c r="F36" s="18">
        <f>SUM(C36:D36)</f>
        <v>0</v>
      </c>
      <c r="G36" s="41"/>
      <c r="H36" s="40"/>
      <c r="I36" s="16">
        <v>4</v>
      </c>
      <c r="J36" s="17"/>
      <c r="K36" s="17"/>
      <c r="L36" s="17"/>
      <c r="M36" s="18">
        <f>SUM(J36:K36)</f>
        <v>0</v>
      </c>
      <c r="N36" s="13"/>
      <c r="O36" s="13"/>
    </row>
    <row r="37" spans="1:15" ht="17.25" customHeight="1">
      <c r="A37" s="13"/>
      <c r="B37" s="13"/>
      <c r="C37" s="18">
        <f>SUM(C33:C36)</f>
        <v>0</v>
      </c>
      <c r="D37" s="18">
        <f>SUM(D33:D36)</f>
        <v>0</v>
      </c>
      <c r="E37" s="18">
        <f>SUM(E33:E36)</f>
        <v>0</v>
      </c>
      <c r="F37" s="18">
        <f>SUM(F33:F36)</f>
        <v>0</v>
      </c>
      <c r="G37" s="41"/>
      <c r="H37" s="40"/>
      <c r="I37" s="13"/>
      <c r="J37" s="18">
        <f>SUM(J33:J36)</f>
        <v>0</v>
      </c>
      <c r="K37" s="18">
        <f>SUM(K33:K36)</f>
        <v>0</v>
      </c>
      <c r="L37" s="18">
        <f>SUM(L33:L36)</f>
        <v>0</v>
      </c>
      <c r="M37" s="18">
        <f>SUM(M33:M36)</f>
        <v>0</v>
      </c>
      <c r="N37" s="13"/>
      <c r="O37" s="13"/>
    </row>
    <row r="38" spans="1:15" ht="12.75">
      <c r="A38" s="13"/>
      <c r="B38" s="13"/>
      <c r="C38" s="13"/>
      <c r="D38" s="13"/>
      <c r="E38" s="13"/>
      <c r="F38" s="13"/>
      <c r="G38" s="41"/>
      <c r="H38" s="40"/>
      <c r="I38" s="13"/>
      <c r="J38" s="13"/>
      <c r="K38" s="13"/>
      <c r="L38" s="13"/>
      <c r="M38" s="13"/>
      <c r="N38" s="13"/>
      <c r="O38" s="13"/>
    </row>
    <row r="39" spans="1:15" ht="23.25" customHeight="1">
      <c r="A39" s="13" t="s">
        <v>0</v>
      </c>
      <c r="B39" s="153" t="s">
        <v>72</v>
      </c>
      <c r="C39" s="152" t="s">
        <v>73</v>
      </c>
      <c r="D39" s="152" t="s">
        <v>74</v>
      </c>
      <c r="E39" s="152" t="s">
        <v>75</v>
      </c>
      <c r="F39" s="152" t="s">
        <v>76</v>
      </c>
      <c r="G39" s="41"/>
      <c r="H39" s="40" t="s">
        <v>0</v>
      </c>
      <c r="I39" s="153" t="s">
        <v>72</v>
      </c>
      <c r="J39" s="152" t="s">
        <v>73</v>
      </c>
      <c r="K39" s="152" t="s">
        <v>74</v>
      </c>
      <c r="L39" s="152" t="s">
        <v>75</v>
      </c>
      <c r="M39" s="152" t="s">
        <v>76</v>
      </c>
      <c r="N39" s="13"/>
      <c r="O39" s="13"/>
    </row>
    <row r="40" spans="1:15" ht="17.25" customHeight="1">
      <c r="A40" s="46">
        <f>DKB!C16</f>
        <v>0</v>
      </c>
      <c r="B40" s="16">
        <v>1</v>
      </c>
      <c r="C40" s="17"/>
      <c r="D40" s="17"/>
      <c r="E40" s="17"/>
      <c r="F40" s="18">
        <f>SUM(C40:D40)</f>
        <v>0</v>
      </c>
      <c r="G40" s="41"/>
      <c r="H40" s="42">
        <f>DKB!Z16</f>
        <v>0</v>
      </c>
      <c r="I40" s="16">
        <v>1</v>
      </c>
      <c r="J40" s="17"/>
      <c r="K40" s="17"/>
      <c r="L40" s="17"/>
      <c r="M40" s="18">
        <f>SUM(J40:K40)</f>
        <v>0</v>
      </c>
      <c r="N40" s="13"/>
      <c r="O40" s="13"/>
    </row>
    <row r="41" spans="1:15" ht="17.25" customHeight="1">
      <c r="A41" s="13"/>
      <c r="B41" s="16">
        <v>2</v>
      </c>
      <c r="C41" s="17"/>
      <c r="D41" s="17"/>
      <c r="E41" s="17"/>
      <c r="F41" s="18">
        <f>SUM(C41:D41)</f>
        <v>0</v>
      </c>
      <c r="G41" s="41"/>
      <c r="H41" s="40"/>
      <c r="I41" s="16">
        <v>2</v>
      </c>
      <c r="J41" s="17"/>
      <c r="K41" s="17"/>
      <c r="L41" s="17"/>
      <c r="M41" s="18">
        <f>SUM(J41:K41)</f>
        <v>0</v>
      </c>
      <c r="N41" s="13"/>
      <c r="O41" s="13"/>
    </row>
    <row r="42" spans="1:15" ht="17.25" customHeight="1">
      <c r="A42" s="13"/>
      <c r="B42" s="16">
        <v>3</v>
      </c>
      <c r="C42" s="17"/>
      <c r="D42" s="17"/>
      <c r="E42" s="17"/>
      <c r="F42" s="18">
        <f>SUM(C42:D42)</f>
        <v>0</v>
      </c>
      <c r="G42" s="41"/>
      <c r="H42" s="40"/>
      <c r="I42" s="16">
        <v>3</v>
      </c>
      <c r="J42" s="17"/>
      <c r="K42" s="17"/>
      <c r="L42" s="17"/>
      <c r="M42" s="18">
        <f>SUM(J42:K42)</f>
        <v>0</v>
      </c>
      <c r="N42" s="13"/>
      <c r="O42" s="13"/>
    </row>
    <row r="43" spans="1:15" ht="17.25" customHeight="1">
      <c r="A43" s="13"/>
      <c r="B43" s="16">
        <v>4</v>
      </c>
      <c r="C43" s="17"/>
      <c r="D43" s="17"/>
      <c r="E43" s="17"/>
      <c r="F43" s="18">
        <f>SUM(C43:D43)</f>
        <v>0</v>
      </c>
      <c r="G43" s="41"/>
      <c r="H43" s="40"/>
      <c r="I43" s="16">
        <v>4</v>
      </c>
      <c r="J43" s="17"/>
      <c r="K43" s="17"/>
      <c r="L43" s="17"/>
      <c r="M43" s="18">
        <f>SUM(J43:K43)</f>
        <v>0</v>
      </c>
      <c r="N43" s="13"/>
      <c r="O43" s="13"/>
    </row>
    <row r="44" spans="1:15" ht="17.25" customHeight="1">
      <c r="A44" s="13"/>
      <c r="B44" s="13"/>
      <c r="C44" s="18">
        <f>SUM(C40:C43)</f>
        <v>0</v>
      </c>
      <c r="D44" s="18">
        <f>SUM(D40:D43)</f>
        <v>0</v>
      </c>
      <c r="E44" s="18">
        <f>SUM(E40:E43)</f>
        <v>0</v>
      </c>
      <c r="F44" s="18">
        <f>SUM(F40:F43)</f>
        <v>0</v>
      </c>
      <c r="G44" s="41"/>
      <c r="H44" s="40"/>
      <c r="I44" s="13"/>
      <c r="J44" s="18">
        <f>SUM(J40:J43)</f>
        <v>0</v>
      </c>
      <c r="K44" s="18">
        <f>SUM(K40:K43)</f>
        <v>0</v>
      </c>
      <c r="L44" s="18">
        <f>SUM(L40:L43)</f>
        <v>0</v>
      </c>
      <c r="M44" s="18">
        <f>SUM(M40:M43)</f>
        <v>0</v>
      </c>
      <c r="N44" s="13"/>
      <c r="O44" s="13"/>
    </row>
    <row r="45" spans="1:15" ht="12.75">
      <c r="A45" s="13"/>
      <c r="B45" s="13"/>
      <c r="C45" s="13"/>
      <c r="D45" s="13"/>
      <c r="E45" s="13"/>
      <c r="F45" s="13"/>
      <c r="G45" s="41"/>
      <c r="H45" s="40"/>
      <c r="I45" s="13"/>
      <c r="J45" s="13"/>
      <c r="K45" s="13"/>
      <c r="L45" s="13"/>
      <c r="M45" s="13"/>
      <c r="N45" s="13"/>
      <c r="O45" s="13"/>
    </row>
    <row r="46" spans="1:15" ht="23.25" customHeight="1">
      <c r="A46" s="13" t="s">
        <v>0</v>
      </c>
      <c r="B46" s="153" t="s">
        <v>72</v>
      </c>
      <c r="C46" s="152" t="s">
        <v>73</v>
      </c>
      <c r="D46" s="152" t="s">
        <v>74</v>
      </c>
      <c r="E46" s="152" t="s">
        <v>75</v>
      </c>
      <c r="F46" s="152" t="s">
        <v>76</v>
      </c>
      <c r="G46" s="41"/>
      <c r="H46" s="40" t="s">
        <v>0</v>
      </c>
      <c r="I46" s="153" t="s">
        <v>72</v>
      </c>
      <c r="J46" s="152" t="s">
        <v>73</v>
      </c>
      <c r="K46" s="152" t="s">
        <v>74</v>
      </c>
      <c r="L46" s="152" t="s">
        <v>75</v>
      </c>
      <c r="M46" s="152" t="s">
        <v>76</v>
      </c>
      <c r="N46" s="13"/>
      <c r="O46" s="13"/>
    </row>
    <row r="47" spans="1:15" ht="17.25" customHeight="1">
      <c r="A47" s="46">
        <f>DKB!C17</f>
        <v>0</v>
      </c>
      <c r="B47" s="16">
        <v>1</v>
      </c>
      <c r="C47" s="17"/>
      <c r="D47" s="17"/>
      <c r="E47" s="17"/>
      <c r="F47" s="18">
        <f>SUM(C47:D47)</f>
        <v>0</v>
      </c>
      <c r="G47" s="41"/>
      <c r="H47" s="42">
        <f>DKB!Z17</f>
        <v>0</v>
      </c>
      <c r="I47" s="16">
        <v>1</v>
      </c>
      <c r="J47" s="17"/>
      <c r="K47" s="17"/>
      <c r="L47" s="17"/>
      <c r="M47" s="18">
        <f>SUM(J47:K47)</f>
        <v>0</v>
      </c>
      <c r="N47" s="13"/>
      <c r="O47" s="13"/>
    </row>
    <row r="48" spans="1:15" ht="17.25" customHeight="1">
      <c r="A48" s="13"/>
      <c r="B48" s="16">
        <v>2</v>
      </c>
      <c r="C48" s="17"/>
      <c r="D48" s="17"/>
      <c r="E48" s="17"/>
      <c r="F48" s="18">
        <f>SUM(C48:D48)</f>
        <v>0</v>
      </c>
      <c r="G48" s="41"/>
      <c r="H48" s="40"/>
      <c r="I48" s="16">
        <v>2</v>
      </c>
      <c r="J48" s="17"/>
      <c r="K48" s="17"/>
      <c r="L48" s="17"/>
      <c r="M48" s="18">
        <f>SUM(J48:K48)</f>
        <v>0</v>
      </c>
      <c r="N48" s="13"/>
      <c r="O48" s="13"/>
    </row>
    <row r="49" spans="1:15" ht="17.25" customHeight="1">
      <c r="A49" s="13"/>
      <c r="B49" s="16">
        <v>3</v>
      </c>
      <c r="C49" s="17"/>
      <c r="D49" s="17"/>
      <c r="E49" s="17"/>
      <c r="F49" s="18">
        <f>SUM(C49:D49)</f>
        <v>0</v>
      </c>
      <c r="G49" s="41"/>
      <c r="H49" s="40"/>
      <c r="I49" s="16">
        <v>3</v>
      </c>
      <c r="J49" s="17"/>
      <c r="K49" s="17"/>
      <c r="L49" s="17"/>
      <c r="M49" s="18">
        <f>SUM(J49:K49)</f>
        <v>0</v>
      </c>
      <c r="N49" s="13"/>
      <c r="O49" s="13"/>
    </row>
    <row r="50" spans="1:15" ht="17.25" customHeight="1">
      <c r="A50" s="13"/>
      <c r="B50" s="16">
        <v>4</v>
      </c>
      <c r="C50" s="17"/>
      <c r="D50" s="17"/>
      <c r="E50" s="17"/>
      <c r="F50" s="18">
        <f>SUM(C50:D50)</f>
        <v>0</v>
      </c>
      <c r="G50" s="41"/>
      <c r="H50" s="40"/>
      <c r="I50" s="16">
        <v>4</v>
      </c>
      <c r="J50" s="17"/>
      <c r="K50" s="17"/>
      <c r="L50" s="17"/>
      <c r="M50" s="18">
        <f>SUM(J50:K50)</f>
        <v>0</v>
      </c>
      <c r="N50" s="13"/>
      <c r="O50" s="13"/>
    </row>
    <row r="51" spans="1:15" ht="17.25" customHeight="1">
      <c r="A51" s="13"/>
      <c r="B51" s="13"/>
      <c r="C51" s="18">
        <f>SUM(C47:C50)</f>
        <v>0</v>
      </c>
      <c r="D51" s="18">
        <f>SUM(D47:D50)</f>
        <v>0</v>
      </c>
      <c r="E51" s="18">
        <f>SUM(E47:E50)</f>
        <v>0</v>
      </c>
      <c r="F51" s="18">
        <f>SUM(F47:F50)</f>
        <v>0</v>
      </c>
      <c r="G51" s="41"/>
      <c r="H51" s="40"/>
      <c r="I51" s="13"/>
      <c r="J51" s="18">
        <f>SUM(J47:J50)</f>
        <v>0</v>
      </c>
      <c r="K51" s="18">
        <f>SUM(K47:K50)</f>
        <v>0</v>
      </c>
      <c r="L51" s="18">
        <f>SUM(L47:L50)</f>
        <v>0</v>
      </c>
      <c r="M51" s="18">
        <f>SUM(M47:M50)</f>
        <v>0</v>
      </c>
      <c r="N51" s="13"/>
      <c r="O51" s="13"/>
    </row>
    <row r="52" spans="1:15" ht="12.75">
      <c r="A52" s="13"/>
      <c r="O52" s="13"/>
    </row>
    <row r="53" spans="1:15" ht="23.25" customHeight="1">
      <c r="A53" s="13" t="s">
        <v>0</v>
      </c>
      <c r="B53" s="153" t="s">
        <v>72</v>
      </c>
      <c r="C53" s="152" t="s">
        <v>73</v>
      </c>
      <c r="D53" s="152" t="s">
        <v>74</v>
      </c>
      <c r="E53" s="152" t="s">
        <v>75</v>
      </c>
      <c r="F53" s="152" t="s">
        <v>76</v>
      </c>
      <c r="G53" s="41"/>
      <c r="H53" s="40" t="s">
        <v>0</v>
      </c>
      <c r="I53" s="153" t="s">
        <v>72</v>
      </c>
      <c r="J53" s="152" t="s">
        <v>73</v>
      </c>
      <c r="K53" s="152" t="s">
        <v>74</v>
      </c>
      <c r="L53" s="152" t="s">
        <v>75</v>
      </c>
      <c r="M53" s="152" t="s">
        <v>76</v>
      </c>
      <c r="O53" s="13"/>
    </row>
    <row r="54" spans="1:15" ht="17.25" customHeight="1">
      <c r="A54" s="46">
        <f>DKB!C18</f>
        <v>0</v>
      </c>
      <c r="B54" s="18">
        <v>1</v>
      </c>
      <c r="C54" s="17"/>
      <c r="D54" s="17"/>
      <c r="E54" s="17"/>
      <c r="F54" s="18">
        <f>SUM(C54:D54)</f>
        <v>0</v>
      </c>
      <c r="H54" s="66">
        <f>DKB!Z18</f>
        <v>0</v>
      </c>
      <c r="I54" s="18">
        <v>1</v>
      </c>
      <c r="J54" s="17"/>
      <c r="K54" s="17"/>
      <c r="L54" s="17"/>
      <c r="M54" s="18">
        <f>SUM(J54:K54)</f>
        <v>0</v>
      </c>
      <c r="O54" s="13"/>
    </row>
    <row r="55" spans="1:15" ht="17.25" customHeight="1">
      <c r="A55" s="13"/>
      <c r="B55" s="18">
        <v>2</v>
      </c>
      <c r="C55" s="17"/>
      <c r="D55" s="17"/>
      <c r="E55" s="17"/>
      <c r="F55" s="18">
        <f>SUM(C55:D55)</f>
        <v>0</v>
      </c>
      <c r="I55" s="18">
        <v>2</v>
      </c>
      <c r="J55" s="17"/>
      <c r="K55" s="17"/>
      <c r="L55" s="17"/>
      <c r="M55" s="18">
        <f>SUM(J55:K55)</f>
        <v>0</v>
      </c>
      <c r="O55" s="13"/>
    </row>
    <row r="56" spans="1:15" ht="17.25" customHeight="1">
      <c r="A56" s="13"/>
      <c r="B56" s="18">
        <v>3</v>
      </c>
      <c r="C56" s="17"/>
      <c r="D56" s="17"/>
      <c r="E56" s="17"/>
      <c r="F56" s="18">
        <f>SUM(C56:D56)</f>
        <v>0</v>
      </c>
      <c r="I56" s="18">
        <v>3</v>
      </c>
      <c r="J56" s="17"/>
      <c r="K56" s="17"/>
      <c r="L56" s="17"/>
      <c r="M56" s="18">
        <f>SUM(J56:K56)</f>
        <v>0</v>
      </c>
      <c r="O56" s="13"/>
    </row>
    <row r="57" spans="1:15" ht="17.25" customHeight="1">
      <c r="A57" s="13"/>
      <c r="B57" s="18">
        <v>4</v>
      </c>
      <c r="C57" s="17"/>
      <c r="D57" s="17"/>
      <c r="E57" s="17"/>
      <c r="F57" s="18">
        <f>SUM(C57:D57)</f>
        <v>0</v>
      </c>
      <c r="I57" s="18">
        <v>4</v>
      </c>
      <c r="J57" s="17"/>
      <c r="K57" s="17"/>
      <c r="L57" s="17"/>
      <c r="M57" s="18">
        <f>SUM(J57:K57)</f>
        <v>0</v>
      </c>
      <c r="O57" s="13"/>
    </row>
    <row r="58" spans="1:15" ht="17.25" customHeight="1">
      <c r="A58" s="13"/>
      <c r="C58" s="18">
        <f>SUM(C54:C57)</f>
        <v>0</v>
      </c>
      <c r="D58" s="18">
        <f>SUM(D54:D57)</f>
        <v>0</v>
      </c>
      <c r="E58" s="18">
        <f>SUM(E54:E57)</f>
        <v>0</v>
      </c>
      <c r="F58" s="65">
        <f>SUM(F54:F57)</f>
        <v>0</v>
      </c>
      <c r="J58" s="18">
        <f>SUM(J54:J57)</f>
        <v>0</v>
      </c>
      <c r="K58" s="18">
        <f>SUM(K54:K57)</f>
        <v>0</v>
      </c>
      <c r="L58" s="18">
        <f>SUM(L54:L57)</f>
        <v>0</v>
      </c>
      <c r="M58" s="18">
        <f>SUM(M54:M57)</f>
        <v>0</v>
      </c>
      <c r="O58" s="13"/>
    </row>
    <row r="59" ht="12.75">
      <c r="O59" s="13"/>
    </row>
    <row r="60" ht="12.75">
      <c r="O60" s="13"/>
    </row>
    <row r="61" ht="12.75">
      <c r="O61" s="13"/>
    </row>
    <row r="62" ht="12.75">
      <c r="O62" s="13"/>
    </row>
    <row r="63" ht="12.75">
      <c r="O63" s="13"/>
    </row>
    <row r="64" ht="12.75">
      <c r="O64" s="13"/>
    </row>
    <row r="65" ht="12.75">
      <c r="O65" s="13"/>
    </row>
    <row r="66" ht="12.75">
      <c r="O66" s="13"/>
    </row>
    <row r="67" ht="12.75">
      <c r="O67" s="13"/>
    </row>
    <row r="68" ht="12.75">
      <c r="O68" s="13"/>
    </row>
    <row r="69" ht="12.75">
      <c r="O69" s="13"/>
    </row>
    <row r="70" ht="12.75">
      <c r="O70" s="13"/>
    </row>
    <row r="71" ht="12.75">
      <c r="O71" s="13"/>
    </row>
    <row r="72" ht="12.75">
      <c r="O72" s="13"/>
    </row>
    <row r="73" ht="12.75">
      <c r="O73" s="13"/>
    </row>
    <row r="74" ht="12.75">
      <c r="O74" s="13"/>
    </row>
    <row r="75" ht="12.75">
      <c r="O75" s="13"/>
    </row>
    <row r="76" ht="12.75">
      <c r="O76" s="13"/>
    </row>
    <row r="77" ht="12.75">
      <c r="O77" s="13"/>
    </row>
    <row r="78" ht="12.75">
      <c r="O78" s="13"/>
    </row>
    <row r="79" ht="12.75">
      <c r="O79" s="13"/>
    </row>
    <row r="80" ht="12.75">
      <c r="O80" s="13"/>
    </row>
    <row r="81" ht="12.75">
      <c r="O81" s="13"/>
    </row>
    <row r="82" ht="12.75">
      <c r="O82" s="13"/>
    </row>
    <row r="83" ht="12.75">
      <c r="O83" s="13"/>
    </row>
    <row r="84" ht="12.75">
      <c r="O84" s="13"/>
    </row>
    <row r="85" ht="12.75">
      <c r="O85" s="13"/>
    </row>
    <row r="86" ht="12.75">
      <c r="O86" s="13"/>
    </row>
    <row r="87" ht="12.75">
      <c r="O87" s="13"/>
    </row>
    <row r="88" ht="12.75">
      <c r="O88" s="13"/>
    </row>
    <row r="89" ht="12.75">
      <c r="O89" s="13"/>
    </row>
    <row r="90" ht="12.75">
      <c r="O90" s="13"/>
    </row>
    <row r="91" ht="12.75">
      <c r="O91" s="13"/>
    </row>
    <row r="92" ht="12.75">
      <c r="O92" s="13"/>
    </row>
    <row r="93" ht="12.75">
      <c r="O93" s="13"/>
    </row>
    <row r="94" ht="12.75">
      <c r="O94" s="13"/>
    </row>
    <row r="95" ht="12.75">
      <c r="O95" s="13"/>
    </row>
    <row r="96" ht="12.75">
      <c r="O96" s="13"/>
    </row>
    <row r="97" ht="12.75">
      <c r="O97" s="13"/>
    </row>
    <row r="98" ht="12.75">
      <c r="O98" s="13"/>
    </row>
    <row r="99" ht="12.75">
      <c r="O99" s="13"/>
    </row>
    <row r="100" ht="12.75">
      <c r="O100" s="13"/>
    </row>
    <row r="101" ht="12.75">
      <c r="O101" s="13"/>
    </row>
    <row r="102" ht="12.75">
      <c r="O102" s="13"/>
    </row>
    <row r="103" ht="12.75">
      <c r="O103" s="13"/>
    </row>
  </sheetData>
  <sheetProtection password="CB43" sheet="1" selectLockedCells="1"/>
  <mergeCells count="2">
    <mergeCell ref="H2:M2"/>
    <mergeCell ref="A2:F2"/>
  </mergeCells>
  <conditionalFormatting sqref="A5">
    <cfRule type="cellIs" priority="1" dxfId="0" operator="equal" stopIfTrue="1">
      <formula>0</formula>
    </cfRule>
  </conditionalFormatting>
  <printOptions horizontalCentered="1" vertic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1:U24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E4" sqref="E4"/>
    </sheetView>
  </sheetViews>
  <sheetFormatPr defaultColWidth="11.421875" defaultRowHeight="12.75"/>
  <cols>
    <col min="1" max="1" width="22.28125" style="19" customWidth="1"/>
    <col min="2" max="2" width="4.57421875" style="25" hidden="1" customWidth="1"/>
    <col min="3" max="3" width="2.00390625" style="38" customWidth="1"/>
    <col min="4" max="4" width="3.8515625" style="25" hidden="1" customWidth="1"/>
    <col min="5" max="5" width="10.28125" style="9" customWidth="1"/>
    <col min="6" max="6" width="4.140625" style="9" hidden="1" customWidth="1"/>
    <col min="7" max="7" width="19.140625" style="26" customWidth="1"/>
    <col min="8" max="9" width="0" style="21" hidden="1" customWidth="1"/>
    <col min="10" max="10" width="0" style="22" hidden="1" customWidth="1"/>
    <col min="11" max="12" width="0" style="21" hidden="1" customWidth="1"/>
    <col min="13" max="13" width="0" style="22" hidden="1" customWidth="1"/>
    <col min="14" max="14" width="11.421875" style="21" customWidth="1"/>
    <col min="15" max="15" width="20.140625" style="21" bestFit="1" customWidth="1"/>
    <col min="16" max="16" width="15.57421875" style="21" hidden="1" customWidth="1"/>
    <col min="17" max="17" width="2.57421875" style="21" customWidth="1"/>
    <col min="18" max="18" width="8.140625" style="21" hidden="1" customWidth="1"/>
    <col min="19" max="19" width="11.421875" style="21" customWidth="1"/>
    <col min="20" max="20" width="6.421875" style="21" hidden="1" customWidth="1"/>
    <col min="21" max="21" width="19.8515625" style="21" bestFit="1" customWidth="1"/>
    <col min="22" max="16384" width="11.421875" style="21" customWidth="1"/>
  </cols>
  <sheetData>
    <row r="1" spans="1:21" ht="26.25">
      <c r="A1" s="233" t="s">
        <v>43</v>
      </c>
      <c r="B1" s="233"/>
      <c r="C1" s="233"/>
      <c r="D1" s="233"/>
      <c r="E1" s="233"/>
      <c r="F1" s="233"/>
      <c r="G1" s="233"/>
      <c r="O1" s="233" t="s">
        <v>44</v>
      </c>
      <c r="P1" s="233"/>
      <c r="Q1" s="233"/>
      <c r="R1" s="233"/>
      <c r="S1" s="233"/>
      <c r="T1" s="233"/>
      <c r="U1" s="233"/>
    </row>
    <row r="2" spans="1:21" ht="24.75" customHeight="1">
      <c r="A2" s="12" t="s">
        <v>42</v>
      </c>
      <c r="B2" s="20"/>
      <c r="C2" s="37"/>
      <c r="D2" s="20"/>
      <c r="E2" s="1" t="s">
        <v>71</v>
      </c>
      <c r="F2" s="1"/>
      <c r="G2" s="140" t="s">
        <v>0</v>
      </c>
      <c r="O2" s="12" t="s">
        <v>42</v>
      </c>
      <c r="P2" s="20"/>
      <c r="Q2" s="37"/>
      <c r="R2" s="20"/>
      <c r="S2" s="1" t="s">
        <v>71</v>
      </c>
      <c r="T2" s="1"/>
      <c r="U2" s="140" t="s">
        <v>0</v>
      </c>
    </row>
    <row r="3" spans="1:21" ht="24.75" customHeight="1">
      <c r="A3" s="28" t="s">
        <v>46</v>
      </c>
      <c r="B3" s="29">
        <v>1</v>
      </c>
      <c r="C3" s="70"/>
      <c r="D3" s="71">
        <v>1</v>
      </c>
      <c r="E3" s="72"/>
      <c r="F3" s="73">
        <v>1</v>
      </c>
      <c r="G3" s="72"/>
      <c r="O3" s="28" t="s">
        <v>44</v>
      </c>
      <c r="P3" s="50">
        <v>1</v>
      </c>
      <c r="Q3" s="67"/>
      <c r="R3" s="68">
        <v>1</v>
      </c>
      <c r="S3" s="68"/>
      <c r="T3" s="68">
        <v>1</v>
      </c>
      <c r="U3" s="69"/>
    </row>
    <row r="4" spans="1:21" ht="14.25">
      <c r="A4" s="52" t="str">
        <f aca="true" t="shared" si="0" ref="A4:A23">$A$3</f>
        <v>Gastmannschaft 1</v>
      </c>
      <c r="B4" s="55">
        <v>2</v>
      </c>
      <c r="C4" s="183"/>
      <c r="D4" s="55">
        <v>2</v>
      </c>
      <c r="E4" s="88"/>
      <c r="F4" s="57">
        <v>2</v>
      </c>
      <c r="G4" s="180"/>
      <c r="O4" s="141" t="str">
        <f aca="true" t="shared" si="1" ref="O4:O43">$O$3</f>
        <v>Heimmannschaft</v>
      </c>
      <c r="P4" s="142">
        <v>2</v>
      </c>
      <c r="Q4" s="161"/>
      <c r="R4" s="142">
        <v>2</v>
      </c>
      <c r="S4" s="143"/>
      <c r="T4" s="144">
        <v>2</v>
      </c>
      <c r="U4" s="184"/>
    </row>
    <row r="5" spans="1:21" ht="14.25">
      <c r="A5" s="52" t="str">
        <f t="shared" si="0"/>
        <v>Gastmannschaft 1</v>
      </c>
      <c r="B5" s="55">
        <v>3</v>
      </c>
      <c r="C5" s="160"/>
      <c r="D5" s="55">
        <v>3</v>
      </c>
      <c r="E5" s="62"/>
      <c r="F5" s="57">
        <v>3</v>
      </c>
      <c r="G5" s="58"/>
      <c r="O5" s="145" t="str">
        <f t="shared" si="1"/>
        <v>Heimmannschaft</v>
      </c>
      <c r="P5" s="146">
        <v>3</v>
      </c>
      <c r="Q5" s="161"/>
      <c r="R5" s="146">
        <v>3</v>
      </c>
      <c r="S5" s="147"/>
      <c r="T5" s="148">
        <v>3</v>
      </c>
      <c r="U5" s="181"/>
    </row>
    <row r="6" spans="1:21" ht="14.25">
      <c r="A6" s="52" t="str">
        <f t="shared" si="0"/>
        <v>Gastmannschaft 1</v>
      </c>
      <c r="B6" s="55">
        <v>4</v>
      </c>
      <c r="C6" s="160"/>
      <c r="D6" s="55">
        <v>4</v>
      </c>
      <c r="E6" s="62"/>
      <c r="F6" s="57">
        <v>4</v>
      </c>
      <c r="G6" s="58"/>
      <c r="O6" s="145" t="str">
        <f t="shared" si="1"/>
        <v>Heimmannschaft</v>
      </c>
      <c r="P6" s="146">
        <v>4</v>
      </c>
      <c r="Q6" s="161"/>
      <c r="R6" s="146">
        <v>4</v>
      </c>
      <c r="S6" s="147"/>
      <c r="T6" s="148">
        <v>4</v>
      </c>
      <c r="U6" s="149"/>
    </row>
    <row r="7" spans="1:21" ht="14.25">
      <c r="A7" s="52" t="str">
        <f t="shared" si="0"/>
        <v>Gastmannschaft 1</v>
      </c>
      <c r="B7" s="55">
        <v>5</v>
      </c>
      <c r="C7" s="160"/>
      <c r="D7" s="55">
        <v>5</v>
      </c>
      <c r="E7" s="62"/>
      <c r="F7" s="57">
        <v>5</v>
      </c>
      <c r="G7" s="58"/>
      <c r="O7" s="145" t="str">
        <f t="shared" si="1"/>
        <v>Heimmannschaft</v>
      </c>
      <c r="P7" s="146">
        <v>5</v>
      </c>
      <c r="Q7" s="161"/>
      <c r="R7" s="146">
        <v>5</v>
      </c>
      <c r="S7" s="147"/>
      <c r="T7" s="148">
        <v>5</v>
      </c>
      <c r="U7" s="149"/>
    </row>
    <row r="8" spans="1:21" ht="14.25">
      <c r="A8" s="52" t="str">
        <f t="shared" si="0"/>
        <v>Gastmannschaft 1</v>
      </c>
      <c r="B8" s="55">
        <v>6</v>
      </c>
      <c r="C8" s="160"/>
      <c r="D8" s="55">
        <v>6</v>
      </c>
      <c r="E8" s="62"/>
      <c r="F8" s="57">
        <v>6</v>
      </c>
      <c r="G8" s="58"/>
      <c r="O8" s="145" t="str">
        <f t="shared" si="1"/>
        <v>Heimmannschaft</v>
      </c>
      <c r="P8" s="146">
        <v>6</v>
      </c>
      <c r="Q8" s="161"/>
      <c r="R8" s="146">
        <v>6</v>
      </c>
      <c r="S8" s="147"/>
      <c r="T8" s="148">
        <v>6</v>
      </c>
      <c r="U8" s="149"/>
    </row>
    <row r="9" spans="1:21" ht="14.25">
      <c r="A9" s="52" t="str">
        <f t="shared" si="0"/>
        <v>Gastmannschaft 1</v>
      </c>
      <c r="B9" s="55">
        <v>7</v>
      </c>
      <c r="C9" s="160"/>
      <c r="D9" s="55">
        <v>7</v>
      </c>
      <c r="E9" s="62"/>
      <c r="F9" s="57">
        <v>7</v>
      </c>
      <c r="G9" s="58"/>
      <c r="O9" s="145" t="str">
        <f t="shared" si="1"/>
        <v>Heimmannschaft</v>
      </c>
      <c r="P9" s="146">
        <v>7</v>
      </c>
      <c r="Q9" s="161"/>
      <c r="R9" s="146">
        <v>7</v>
      </c>
      <c r="S9" s="147"/>
      <c r="T9" s="148">
        <v>7</v>
      </c>
      <c r="U9" s="149"/>
    </row>
    <row r="10" spans="1:21" ht="14.25">
      <c r="A10" s="52" t="str">
        <f t="shared" si="0"/>
        <v>Gastmannschaft 1</v>
      </c>
      <c r="B10" s="55">
        <v>8</v>
      </c>
      <c r="C10" s="160"/>
      <c r="D10" s="55">
        <v>8</v>
      </c>
      <c r="E10" s="62"/>
      <c r="F10" s="57">
        <v>8</v>
      </c>
      <c r="G10" s="58"/>
      <c r="O10" s="145" t="str">
        <f t="shared" si="1"/>
        <v>Heimmannschaft</v>
      </c>
      <c r="P10" s="146">
        <v>8</v>
      </c>
      <c r="Q10" s="161"/>
      <c r="R10" s="146">
        <v>8</v>
      </c>
      <c r="S10" s="147"/>
      <c r="T10" s="148">
        <v>8</v>
      </c>
      <c r="U10" s="149"/>
    </row>
    <row r="11" spans="1:21" ht="14.25">
      <c r="A11" s="52" t="str">
        <f t="shared" si="0"/>
        <v>Gastmannschaft 1</v>
      </c>
      <c r="B11" s="55">
        <v>9</v>
      </c>
      <c r="C11" s="160"/>
      <c r="D11" s="55">
        <v>9</v>
      </c>
      <c r="E11" s="62"/>
      <c r="F11" s="57">
        <v>9</v>
      </c>
      <c r="G11" s="58"/>
      <c r="O11" s="145" t="str">
        <f t="shared" si="1"/>
        <v>Heimmannschaft</v>
      </c>
      <c r="P11" s="146">
        <v>9</v>
      </c>
      <c r="Q11" s="161"/>
      <c r="R11" s="146">
        <v>9</v>
      </c>
      <c r="S11" s="147"/>
      <c r="T11" s="148">
        <v>9</v>
      </c>
      <c r="U11" s="149"/>
    </row>
    <row r="12" spans="1:21" ht="14.25">
      <c r="A12" s="52" t="str">
        <f t="shared" si="0"/>
        <v>Gastmannschaft 1</v>
      </c>
      <c r="B12" s="55">
        <v>10</v>
      </c>
      <c r="C12" s="160"/>
      <c r="D12" s="55">
        <v>10</v>
      </c>
      <c r="E12" s="62"/>
      <c r="F12" s="57">
        <v>10</v>
      </c>
      <c r="G12" s="58"/>
      <c r="O12" s="145" t="str">
        <f t="shared" si="1"/>
        <v>Heimmannschaft</v>
      </c>
      <c r="P12" s="146">
        <v>10</v>
      </c>
      <c r="Q12" s="161"/>
      <c r="R12" s="146">
        <v>10</v>
      </c>
      <c r="S12" s="147"/>
      <c r="T12" s="148">
        <v>10</v>
      </c>
      <c r="U12" s="149"/>
    </row>
    <row r="13" spans="1:21" ht="14.25">
      <c r="A13" s="52" t="str">
        <f t="shared" si="0"/>
        <v>Gastmannschaft 1</v>
      </c>
      <c r="B13" s="55">
        <v>11</v>
      </c>
      <c r="C13" s="160"/>
      <c r="D13" s="55">
        <v>11</v>
      </c>
      <c r="E13" s="62"/>
      <c r="F13" s="57">
        <v>11</v>
      </c>
      <c r="G13" s="58"/>
      <c r="O13" s="145" t="str">
        <f t="shared" si="1"/>
        <v>Heimmannschaft</v>
      </c>
      <c r="P13" s="146">
        <v>11</v>
      </c>
      <c r="Q13" s="161"/>
      <c r="R13" s="146">
        <v>11</v>
      </c>
      <c r="S13" s="147"/>
      <c r="T13" s="148">
        <v>11</v>
      </c>
      <c r="U13" s="149"/>
    </row>
    <row r="14" spans="1:21" ht="14.25">
      <c r="A14" s="52" t="str">
        <f t="shared" si="0"/>
        <v>Gastmannschaft 1</v>
      </c>
      <c r="B14" s="55">
        <v>12</v>
      </c>
      <c r="C14" s="160"/>
      <c r="D14" s="55">
        <v>12</v>
      </c>
      <c r="E14" s="62"/>
      <c r="F14" s="57">
        <v>12</v>
      </c>
      <c r="G14" s="58"/>
      <c r="O14" s="145" t="str">
        <f t="shared" si="1"/>
        <v>Heimmannschaft</v>
      </c>
      <c r="P14" s="146">
        <v>12</v>
      </c>
      <c r="Q14" s="161"/>
      <c r="R14" s="146">
        <v>12</v>
      </c>
      <c r="S14" s="147"/>
      <c r="T14" s="148">
        <v>12</v>
      </c>
      <c r="U14" s="149"/>
    </row>
    <row r="15" spans="1:21" ht="14.25">
      <c r="A15" s="52" t="str">
        <f t="shared" si="0"/>
        <v>Gastmannschaft 1</v>
      </c>
      <c r="B15" s="55">
        <v>13</v>
      </c>
      <c r="C15" s="160"/>
      <c r="D15" s="55">
        <v>13</v>
      </c>
      <c r="E15" s="62"/>
      <c r="F15" s="57">
        <v>13</v>
      </c>
      <c r="G15" s="58"/>
      <c r="H15" s="23">
        <v>1</v>
      </c>
      <c r="I15" s="6" t="s">
        <v>8</v>
      </c>
      <c r="J15" s="22">
        <v>1</v>
      </c>
      <c r="K15" s="21" t="s">
        <v>9</v>
      </c>
      <c r="L15" s="22">
        <v>1</v>
      </c>
      <c r="M15" s="22">
        <v>1</v>
      </c>
      <c r="O15" s="145" t="str">
        <f t="shared" si="1"/>
        <v>Heimmannschaft</v>
      </c>
      <c r="P15" s="146">
        <v>13</v>
      </c>
      <c r="Q15" s="161"/>
      <c r="R15" s="146">
        <v>13</v>
      </c>
      <c r="S15" s="147"/>
      <c r="T15" s="148">
        <v>13</v>
      </c>
      <c r="U15" s="149"/>
    </row>
    <row r="16" spans="1:21" ht="14.25">
      <c r="A16" s="52" t="str">
        <f t="shared" si="0"/>
        <v>Gastmannschaft 1</v>
      </c>
      <c r="B16" s="55">
        <v>14</v>
      </c>
      <c r="C16" s="160"/>
      <c r="D16" s="55">
        <v>14</v>
      </c>
      <c r="E16" s="62"/>
      <c r="F16" s="57">
        <v>14</v>
      </c>
      <c r="G16" s="58"/>
      <c r="H16" s="23"/>
      <c r="I16" s="6"/>
      <c r="L16" s="22"/>
      <c r="O16" s="145" t="str">
        <f t="shared" si="1"/>
        <v>Heimmannschaft</v>
      </c>
      <c r="P16" s="146">
        <v>14</v>
      </c>
      <c r="Q16" s="161"/>
      <c r="R16" s="146">
        <v>14</v>
      </c>
      <c r="S16" s="147"/>
      <c r="T16" s="148">
        <v>14</v>
      </c>
      <c r="U16" s="149"/>
    </row>
    <row r="17" spans="1:21" ht="14.25">
      <c r="A17" s="52" t="str">
        <f t="shared" si="0"/>
        <v>Gastmannschaft 1</v>
      </c>
      <c r="B17" s="55">
        <v>15</v>
      </c>
      <c r="C17" s="160"/>
      <c r="D17" s="55">
        <v>15</v>
      </c>
      <c r="E17" s="62"/>
      <c r="F17" s="57">
        <v>15</v>
      </c>
      <c r="G17" s="58"/>
      <c r="H17" s="23"/>
      <c r="I17" s="6"/>
      <c r="L17" s="22"/>
      <c r="O17" s="145" t="str">
        <f t="shared" si="1"/>
        <v>Heimmannschaft</v>
      </c>
      <c r="P17" s="146">
        <v>15</v>
      </c>
      <c r="Q17" s="161"/>
      <c r="R17" s="146">
        <v>15</v>
      </c>
      <c r="S17" s="147"/>
      <c r="T17" s="148">
        <v>15</v>
      </c>
      <c r="U17" s="149"/>
    </row>
    <row r="18" spans="1:21" ht="14.25">
      <c r="A18" s="52" t="str">
        <f t="shared" si="0"/>
        <v>Gastmannschaft 1</v>
      </c>
      <c r="B18" s="55">
        <v>16</v>
      </c>
      <c r="C18" s="160"/>
      <c r="D18" s="55">
        <v>16</v>
      </c>
      <c r="E18" s="62"/>
      <c r="F18" s="57">
        <v>16</v>
      </c>
      <c r="G18" s="58"/>
      <c r="H18" s="23"/>
      <c r="I18" s="6"/>
      <c r="L18" s="22"/>
      <c r="O18" s="145" t="str">
        <f t="shared" si="1"/>
        <v>Heimmannschaft</v>
      </c>
      <c r="P18" s="146">
        <v>16</v>
      </c>
      <c r="Q18" s="161"/>
      <c r="R18" s="146">
        <v>16</v>
      </c>
      <c r="S18" s="147"/>
      <c r="T18" s="148">
        <v>16</v>
      </c>
      <c r="U18" s="149"/>
    </row>
    <row r="19" spans="1:21" ht="14.25">
      <c r="A19" s="52" t="str">
        <f t="shared" si="0"/>
        <v>Gastmannschaft 1</v>
      </c>
      <c r="B19" s="55">
        <v>17</v>
      </c>
      <c r="C19" s="160"/>
      <c r="D19" s="55">
        <v>17</v>
      </c>
      <c r="E19" s="62"/>
      <c r="F19" s="57">
        <v>17</v>
      </c>
      <c r="G19" s="58"/>
      <c r="H19" s="23"/>
      <c r="I19" s="6"/>
      <c r="L19" s="22"/>
      <c r="O19" s="145" t="str">
        <f t="shared" si="1"/>
        <v>Heimmannschaft</v>
      </c>
      <c r="P19" s="146">
        <v>17</v>
      </c>
      <c r="Q19" s="161"/>
      <c r="R19" s="146">
        <v>17</v>
      </c>
      <c r="S19" s="147"/>
      <c r="T19" s="148">
        <v>17</v>
      </c>
      <c r="U19" s="149"/>
    </row>
    <row r="20" spans="1:21" ht="14.25">
      <c r="A20" s="52" t="str">
        <f t="shared" si="0"/>
        <v>Gastmannschaft 1</v>
      </c>
      <c r="B20" s="55">
        <v>18</v>
      </c>
      <c r="C20" s="160"/>
      <c r="D20" s="55">
        <v>18</v>
      </c>
      <c r="E20" s="62"/>
      <c r="F20" s="57">
        <v>18</v>
      </c>
      <c r="G20" s="58"/>
      <c r="H20" s="23"/>
      <c r="I20" s="6"/>
      <c r="L20" s="22"/>
      <c r="O20" s="145" t="str">
        <f t="shared" si="1"/>
        <v>Heimmannschaft</v>
      </c>
      <c r="P20" s="146">
        <v>18</v>
      </c>
      <c r="Q20" s="161"/>
      <c r="R20" s="146">
        <v>18</v>
      </c>
      <c r="S20" s="147"/>
      <c r="T20" s="148">
        <v>18</v>
      </c>
      <c r="U20" s="149"/>
    </row>
    <row r="21" spans="1:21" ht="14.25">
      <c r="A21" s="52" t="str">
        <f t="shared" si="0"/>
        <v>Gastmannschaft 1</v>
      </c>
      <c r="B21" s="55">
        <v>19</v>
      </c>
      <c r="C21" s="160"/>
      <c r="D21" s="55">
        <v>19</v>
      </c>
      <c r="E21" s="62"/>
      <c r="F21" s="57">
        <v>19</v>
      </c>
      <c r="G21" s="58"/>
      <c r="H21" s="23"/>
      <c r="I21" s="6"/>
      <c r="L21" s="22"/>
      <c r="O21" s="145" t="str">
        <f t="shared" si="1"/>
        <v>Heimmannschaft</v>
      </c>
      <c r="P21" s="146">
        <v>19</v>
      </c>
      <c r="Q21" s="161"/>
      <c r="R21" s="146">
        <v>19</v>
      </c>
      <c r="S21" s="147"/>
      <c r="T21" s="148">
        <v>19</v>
      </c>
      <c r="U21" s="149"/>
    </row>
    <row r="22" spans="1:21" ht="14.25">
      <c r="A22" s="52" t="str">
        <f t="shared" si="0"/>
        <v>Gastmannschaft 1</v>
      </c>
      <c r="B22" s="55">
        <v>20</v>
      </c>
      <c r="C22" s="160"/>
      <c r="D22" s="55">
        <v>20</v>
      </c>
      <c r="E22" s="62"/>
      <c r="F22" s="57">
        <v>20</v>
      </c>
      <c r="G22" s="58"/>
      <c r="H22" s="23"/>
      <c r="I22" s="6"/>
      <c r="L22" s="22"/>
      <c r="O22" s="145" t="str">
        <f t="shared" si="1"/>
        <v>Heimmannschaft</v>
      </c>
      <c r="P22" s="146">
        <v>20</v>
      </c>
      <c r="Q22" s="161"/>
      <c r="R22" s="146">
        <v>20</v>
      </c>
      <c r="S22" s="147"/>
      <c r="T22" s="148">
        <v>20</v>
      </c>
      <c r="U22" s="149"/>
    </row>
    <row r="23" spans="1:21" ht="15" customHeight="1">
      <c r="A23" s="52" t="str">
        <f t="shared" si="0"/>
        <v>Gastmannschaft 1</v>
      </c>
      <c r="B23" s="55">
        <v>21</v>
      </c>
      <c r="C23" s="160"/>
      <c r="D23" s="55">
        <v>21</v>
      </c>
      <c r="E23" s="62"/>
      <c r="F23" s="57">
        <v>21</v>
      </c>
      <c r="G23" s="58"/>
      <c r="H23" s="23"/>
      <c r="I23" s="6"/>
      <c r="L23" s="22"/>
      <c r="O23" s="145" t="str">
        <f t="shared" si="1"/>
        <v>Heimmannschaft</v>
      </c>
      <c r="P23" s="146">
        <v>21</v>
      </c>
      <c r="Q23" s="161"/>
      <c r="R23" s="146">
        <v>21</v>
      </c>
      <c r="S23" s="147"/>
      <c r="T23" s="148">
        <v>21</v>
      </c>
      <c r="U23" s="149"/>
    </row>
    <row r="24" spans="1:21" ht="24.75" customHeight="1">
      <c r="A24" s="28" t="s">
        <v>47</v>
      </c>
      <c r="B24" s="30">
        <v>1</v>
      </c>
      <c r="C24" s="74"/>
      <c r="D24" s="75">
        <v>1</v>
      </c>
      <c r="E24" s="76"/>
      <c r="F24" s="75">
        <v>1</v>
      </c>
      <c r="G24" s="76"/>
      <c r="H24" s="23">
        <v>2</v>
      </c>
      <c r="I24" s="6"/>
      <c r="J24" s="22">
        <v>2</v>
      </c>
      <c r="K24" s="21" t="s">
        <v>10</v>
      </c>
      <c r="L24" s="22">
        <v>2</v>
      </c>
      <c r="M24" s="22">
        <v>2</v>
      </c>
      <c r="O24" s="145" t="str">
        <f t="shared" si="1"/>
        <v>Heimmannschaft</v>
      </c>
      <c r="P24" s="146">
        <v>22</v>
      </c>
      <c r="Q24" s="161"/>
      <c r="R24" s="146">
        <v>22</v>
      </c>
      <c r="S24" s="147"/>
      <c r="T24" s="148">
        <v>22</v>
      </c>
      <c r="U24" s="149"/>
    </row>
    <row r="25" spans="1:21" ht="14.25">
      <c r="A25" s="59" t="str">
        <f aca="true" t="shared" si="2" ref="A25:A44">$A$24</f>
        <v>Gastmannschaft 2</v>
      </c>
      <c r="B25" s="60">
        <v>2</v>
      </c>
      <c r="C25" s="160"/>
      <c r="D25" s="60">
        <v>2</v>
      </c>
      <c r="E25" s="56"/>
      <c r="F25" s="57">
        <v>2</v>
      </c>
      <c r="G25" s="61"/>
      <c r="H25" s="24"/>
      <c r="J25" s="22">
        <v>3</v>
      </c>
      <c r="K25" s="21" t="s">
        <v>11</v>
      </c>
      <c r="L25" s="22">
        <v>3</v>
      </c>
      <c r="M25" s="22">
        <v>3</v>
      </c>
      <c r="O25" s="145" t="str">
        <f t="shared" si="1"/>
        <v>Heimmannschaft</v>
      </c>
      <c r="P25" s="146">
        <v>23</v>
      </c>
      <c r="Q25" s="161"/>
      <c r="R25" s="146">
        <v>23</v>
      </c>
      <c r="S25" s="147"/>
      <c r="T25" s="148">
        <v>23</v>
      </c>
      <c r="U25" s="149"/>
    </row>
    <row r="26" spans="1:21" ht="14.25">
      <c r="A26" s="59" t="str">
        <f t="shared" si="2"/>
        <v>Gastmannschaft 2</v>
      </c>
      <c r="B26" s="60">
        <v>3</v>
      </c>
      <c r="C26" s="160"/>
      <c r="D26" s="60">
        <v>3</v>
      </c>
      <c r="E26" s="56"/>
      <c r="F26" s="57">
        <v>3</v>
      </c>
      <c r="G26" s="61"/>
      <c r="H26" s="24"/>
      <c r="J26" s="22">
        <v>4</v>
      </c>
      <c r="K26" s="21" t="s">
        <v>12</v>
      </c>
      <c r="L26" s="22">
        <v>4</v>
      </c>
      <c r="M26" s="22">
        <v>4</v>
      </c>
      <c r="O26" s="145" t="str">
        <f t="shared" si="1"/>
        <v>Heimmannschaft</v>
      </c>
      <c r="P26" s="146">
        <v>24</v>
      </c>
      <c r="Q26" s="161"/>
      <c r="R26" s="146">
        <v>24</v>
      </c>
      <c r="S26" s="147"/>
      <c r="T26" s="148">
        <v>24</v>
      </c>
      <c r="U26" s="149"/>
    </row>
    <row r="27" spans="1:21" ht="14.25">
      <c r="A27" s="59" t="str">
        <f t="shared" si="2"/>
        <v>Gastmannschaft 2</v>
      </c>
      <c r="B27" s="60">
        <v>4</v>
      </c>
      <c r="C27" s="160"/>
      <c r="D27" s="60">
        <v>4</v>
      </c>
      <c r="E27" s="56"/>
      <c r="F27" s="57">
        <v>4</v>
      </c>
      <c r="G27" s="61"/>
      <c r="H27" s="24"/>
      <c r="J27" s="22">
        <v>5</v>
      </c>
      <c r="K27" s="21" t="s">
        <v>13</v>
      </c>
      <c r="L27" s="22">
        <v>5</v>
      </c>
      <c r="M27" s="22">
        <v>5</v>
      </c>
      <c r="O27" s="145" t="str">
        <f t="shared" si="1"/>
        <v>Heimmannschaft</v>
      </c>
      <c r="P27" s="146">
        <v>25</v>
      </c>
      <c r="Q27" s="161"/>
      <c r="R27" s="146">
        <v>25</v>
      </c>
      <c r="S27" s="147"/>
      <c r="T27" s="148">
        <v>25</v>
      </c>
      <c r="U27" s="149"/>
    </row>
    <row r="28" spans="1:21" ht="14.25">
      <c r="A28" s="59" t="str">
        <f t="shared" si="2"/>
        <v>Gastmannschaft 2</v>
      </c>
      <c r="B28" s="60">
        <v>5</v>
      </c>
      <c r="C28" s="160"/>
      <c r="D28" s="60">
        <v>5</v>
      </c>
      <c r="E28" s="56"/>
      <c r="F28" s="57">
        <v>5</v>
      </c>
      <c r="G28" s="61"/>
      <c r="H28" s="24"/>
      <c r="J28" s="22">
        <v>6</v>
      </c>
      <c r="K28" s="21" t="s">
        <v>14</v>
      </c>
      <c r="L28" s="22">
        <v>6</v>
      </c>
      <c r="M28" s="22">
        <v>6</v>
      </c>
      <c r="O28" s="145" t="str">
        <f t="shared" si="1"/>
        <v>Heimmannschaft</v>
      </c>
      <c r="P28" s="146">
        <v>26</v>
      </c>
      <c r="Q28" s="161"/>
      <c r="R28" s="146">
        <v>26</v>
      </c>
      <c r="S28" s="147"/>
      <c r="T28" s="148">
        <v>26</v>
      </c>
      <c r="U28" s="149"/>
    </row>
    <row r="29" spans="1:21" ht="14.25">
      <c r="A29" s="59" t="str">
        <f t="shared" si="2"/>
        <v>Gastmannschaft 2</v>
      </c>
      <c r="B29" s="60">
        <v>6</v>
      </c>
      <c r="C29" s="160"/>
      <c r="D29" s="60">
        <v>6</v>
      </c>
      <c r="E29" s="56"/>
      <c r="F29" s="57">
        <v>6</v>
      </c>
      <c r="G29" s="61"/>
      <c r="H29" s="24"/>
      <c r="J29" s="22">
        <v>7</v>
      </c>
      <c r="K29" s="21" t="s">
        <v>15</v>
      </c>
      <c r="L29" s="22">
        <v>7</v>
      </c>
      <c r="M29" s="22" t="s">
        <v>16</v>
      </c>
      <c r="O29" s="145" t="str">
        <f t="shared" si="1"/>
        <v>Heimmannschaft</v>
      </c>
      <c r="P29" s="146">
        <v>27</v>
      </c>
      <c r="Q29" s="161"/>
      <c r="R29" s="146">
        <v>27</v>
      </c>
      <c r="S29" s="147"/>
      <c r="T29" s="148">
        <v>27</v>
      </c>
      <c r="U29" s="149"/>
    </row>
    <row r="30" spans="1:21" ht="14.25">
      <c r="A30" s="59" t="str">
        <f t="shared" si="2"/>
        <v>Gastmannschaft 2</v>
      </c>
      <c r="B30" s="60">
        <v>7</v>
      </c>
      <c r="C30" s="160"/>
      <c r="D30" s="60">
        <v>7</v>
      </c>
      <c r="E30" s="56"/>
      <c r="F30" s="57">
        <v>7</v>
      </c>
      <c r="G30" s="61"/>
      <c r="J30" s="22">
        <v>8</v>
      </c>
      <c r="K30" s="21" t="s">
        <v>17</v>
      </c>
      <c r="L30" s="22">
        <v>8</v>
      </c>
      <c r="M30" s="22" t="s">
        <v>18</v>
      </c>
      <c r="O30" s="145" t="str">
        <f t="shared" si="1"/>
        <v>Heimmannschaft</v>
      </c>
      <c r="P30" s="146">
        <v>28</v>
      </c>
      <c r="Q30" s="161"/>
      <c r="R30" s="146">
        <v>28</v>
      </c>
      <c r="S30" s="147"/>
      <c r="T30" s="148">
        <v>28</v>
      </c>
      <c r="U30" s="149"/>
    </row>
    <row r="31" spans="1:21" ht="14.25">
      <c r="A31" s="59" t="str">
        <f t="shared" si="2"/>
        <v>Gastmannschaft 2</v>
      </c>
      <c r="B31" s="60">
        <v>8</v>
      </c>
      <c r="C31" s="160"/>
      <c r="D31" s="60">
        <v>8</v>
      </c>
      <c r="E31" s="56"/>
      <c r="F31" s="57">
        <v>8</v>
      </c>
      <c r="G31" s="61"/>
      <c r="J31" s="22">
        <v>9</v>
      </c>
      <c r="K31" s="21" t="s">
        <v>19</v>
      </c>
      <c r="L31" s="22">
        <v>9</v>
      </c>
      <c r="O31" s="145" t="str">
        <f t="shared" si="1"/>
        <v>Heimmannschaft</v>
      </c>
      <c r="P31" s="146">
        <v>29</v>
      </c>
      <c r="Q31" s="161"/>
      <c r="R31" s="146">
        <v>29</v>
      </c>
      <c r="S31" s="147"/>
      <c r="T31" s="148">
        <v>29</v>
      </c>
      <c r="U31" s="149"/>
    </row>
    <row r="32" spans="1:21" ht="14.25">
      <c r="A32" s="59" t="str">
        <f t="shared" si="2"/>
        <v>Gastmannschaft 2</v>
      </c>
      <c r="B32" s="60">
        <v>9</v>
      </c>
      <c r="C32" s="160"/>
      <c r="D32" s="60">
        <v>9</v>
      </c>
      <c r="E32" s="56"/>
      <c r="F32" s="57">
        <v>9</v>
      </c>
      <c r="G32" s="61"/>
      <c r="J32" s="22">
        <v>10</v>
      </c>
      <c r="K32" s="21" t="s">
        <v>20</v>
      </c>
      <c r="O32" s="145" t="str">
        <f t="shared" si="1"/>
        <v>Heimmannschaft</v>
      </c>
      <c r="P32" s="146">
        <v>30</v>
      </c>
      <c r="Q32" s="161"/>
      <c r="R32" s="146">
        <v>30</v>
      </c>
      <c r="S32" s="147"/>
      <c r="T32" s="148">
        <v>30</v>
      </c>
      <c r="U32" s="149"/>
    </row>
    <row r="33" spans="1:21" ht="14.25">
      <c r="A33" s="59" t="str">
        <f t="shared" si="2"/>
        <v>Gastmannschaft 2</v>
      </c>
      <c r="B33" s="60">
        <v>10</v>
      </c>
      <c r="C33" s="160"/>
      <c r="D33" s="60">
        <v>10</v>
      </c>
      <c r="E33" s="56"/>
      <c r="F33" s="57">
        <v>10</v>
      </c>
      <c r="G33" s="61"/>
      <c r="J33" s="22">
        <v>11</v>
      </c>
      <c r="K33" s="21" t="s">
        <v>21</v>
      </c>
      <c r="O33" s="145" t="str">
        <f t="shared" si="1"/>
        <v>Heimmannschaft</v>
      </c>
      <c r="P33" s="146">
        <v>31</v>
      </c>
      <c r="Q33" s="161"/>
      <c r="R33" s="146">
        <v>31</v>
      </c>
      <c r="S33" s="147"/>
      <c r="T33" s="148">
        <v>31</v>
      </c>
      <c r="U33" s="149"/>
    </row>
    <row r="34" spans="1:21" ht="14.25">
      <c r="A34" s="59" t="str">
        <f t="shared" si="2"/>
        <v>Gastmannschaft 2</v>
      </c>
      <c r="B34" s="60">
        <v>11</v>
      </c>
      <c r="C34" s="160"/>
      <c r="D34" s="60">
        <v>11</v>
      </c>
      <c r="E34" s="56"/>
      <c r="F34" s="57">
        <v>11</v>
      </c>
      <c r="G34" s="61"/>
      <c r="J34" s="22">
        <v>12</v>
      </c>
      <c r="K34" s="21" t="s">
        <v>22</v>
      </c>
      <c r="O34" s="145" t="str">
        <f t="shared" si="1"/>
        <v>Heimmannschaft</v>
      </c>
      <c r="P34" s="146">
        <v>32</v>
      </c>
      <c r="Q34" s="161"/>
      <c r="R34" s="146">
        <v>32</v>
      </c>
      <c r="S34" s="147"/>
      <c r="T34" s="148">
        <v>32</v>
      </c>
      <c r="U34" s="149"/>
    </row>
    <row r="35" spans="1:21" ht="14.25">
      <c r="A35" s="59" t="str">
        <f t="shared" si="2"/>
        <v>Gastmannschaft 2</v>
      </c>
      <c r="B35" s="60">
        <v>12</v>
      </c>
      <c r="C35" s="160"/>
      <c r="D35" s="60">
        <v>12</v>
      </c>
      <c r="E35" s="56"/>
      <c r="F35" s="57">
        <v>12</v>
      </c>
      <c r="G35" s="61"/>
      <c r="J35" s="22">
        <v>13</v>
      </c>
      <c r="O35" s="145" t="str">
        <f t="shared" si="1"/>
        <v>Heimmannschaft</v>
      </c>
      <c r="P35" s="146">
        <v>33</v>
      </c>
      <c r="Q35" s="161"/>
      <c r="R35" s="146">
        <v>33</v>
      </c>
      <c r="S35" s="147"/>
      <c r="T35" s="148">
        <v>33</v>
      </c>
      <c r="U35" s="149"/>
    </row>
    <row r="36" spans="1:21" ht="14.25">
      <c r="A36" s="59" t="str">
        <f t="shared" si="2"/>
        <v>Gastmannschaft 2</v>
      </c>
      <c r="B36" s="60">
        <v>13</v>
      </c>
      <c r="C36" s="160"/>
      <c r="D36" s="60">
        <v>13</v>
      </c>
      <c r="E36" s="56"/>
      <c r="F36" s="57">
        <v>13</v>
      </c>
      <c r="G36" s="61"/>
      <c r="O36" s="145" t="str">
        <f t="shared" si="1"/>
        <v>Heimmannschaft</v>
      </c>
      <c r="P36" s="146">
        <v>34</v>
      </c>
      <c r="Q36" s="161"/>
      <c r="R36" s="146">
        <v>34</v>
      </c>
      <c r="S36" s="147"/>
      <c r="T36" s="148">
        <v>34</v>
      </c>
      <c r="U36" s="149"/>
    </row>
    <row r="37" spans="1:21" ht="14.25">
      <c r="A37" s="59" t="str">
        <f t="shared" si="2"/>
        <v>Gastmannschaft 2</v>
      </c>
      <c r="B37" s="60">
        <v>14</v>
      </c>
      <c r="C37" s="160"/>
      <c r="D37" s="60">
        <v>14</v>
      </c>
      <c r="E37" s="56"/>
      <c r="F37" s="57">
        <v>14</v>
      </c>
      <c r="G37" s="61"/>
      <c r="O37" s="145" t="str">
        <f t="shared" si="1"/>
        <v>Heimmannschaft</v>
      </c>
      <c r="P37" s="146">
        <v>35</v>
      </c>
      <c r="Q37" s="161"/>
      <c r="R37" s="146">
        <v>35</v>
      </c>
      <c r="S37" s="147"/>
      <c r="T37" s="148">
        <v>35</v>
      </c>
      <c r="U37" s="149"/>
    </row>
    <row r="38" spans="1:21" ht="14.25">
      <c r="A38" s="59" t="str">
        <f t="shared" si="2"/>
        <v>Gastmannschaft 2</v>
      </c>
      <c r="B38" s="60">
        <v>15</v>
      </c>
      <c r="C38" s="160"/>
      <c r="D38" s="60">
        <v>15</v>
      </c>
      <c r="E38" s="56"/>
      <c r="F38" s="57">
        <v>15</v>
      </c>
      <c r="G38" s="61"/>
      <c r="O38" s="145" t="str">
        <f t="shared" si="1"/>
        <v>Heimmannschaft</v>
      </c>
      <c r="P38" s="146">
        <v>36</v>
      </c>
      <c r="Q38" s="161"/>
      <c r="R38" s="146">
        <v>36</v>
      </c>
      <c r="S38" s="147"/>
      <c r="T38" s="148">
        <v>36</v>
      </c>
      <c r="U38" s="149"/>
    </row>
    <row r="39" spans="1:21" ht="14.25">
      <c r="A39" s="59" t="str">
        <f t="shared" si="2"/>
        <v>Gastmannschaft 2</v>
      </c>
      <c r="B39" s="60">
        <v>16</v>
      </c>
      <c r="C39" s="160"/>
      <c r="D39" s="60">
        <v>16</v>
      </c>
      <c r="E39" s="56"/>
      <c r="F39" s="57">
        <v>16</v>
      </c>
      <c r="G39" s="61"/>
      <c r="O39" s="145" t="str">
        <f t="shared" si="1"/>
        <v>Heimmannschaft</v>
      </c>
      <c r="P39" s="146">
        <v>37</v>
      </c>
      <c r="Q39" s="161"/>
      <c r="R39" s="146">
        <v>37</v>
      </c>
      <c r="S39" s="147"/>
      <c r="T39" s="148">
        <v>37</v>
      </c>
      <c r="U39" s="149"/>
    </row>
    <row r="40" spans="1:21" ht="14.25">
      <c r="A40" s="59" t="str">
        <f t="shared" si="2"/>
        <v>Gastmannschaft 2</v>
      </c>
      <c r="B40" s="60">
        <v>17</v>
      </c>
      <c r="C40" s="160"/>
      <c r="D40" s="60">
        <v>17</v>
      </c>
      <c r="E40" s="56"/>
      <c r="F40" s="57">
        <v>17</v>
      </c>
      <c r="G40" s="61"/>
      <c r="O40" s="145" t="str">
        <f t="shared" si="1"/>
        <v>Heimmannschaft</v>
      </c>
      <c r="P40" s="146">
        <v>38</v>
      </c>
      <c r="Q40" s="161"/>
      <c r="R40" s="146">
        <v>38</v>
      </c>
      <c r="S40" s="147"/>
      <c r="T40" s="148">
        <v>38</v>
      </c>
      <c r="U40" s="149"/>
    </row>
    <row r="41" spans="1:21" ht="14.25">
      <c r="A41" s="59" t="str">
        <f t="shared" si="2"/>
        <v>Gastmannschaft 2</v>
      </c>
      <c r="B41" s="60">
        <v>18</v>
      </c>
      <c r="C41" s="160"/>
      <c r="D41" s="60">
        <v>18</v>
      </c>
      <c r="E41" s="56"/>
      <c r="F41" s="57">
        <v>18</v>
      </c>
      <c r="G41" s="61"/>
      <c r="O41" s="145" t="str">
        <f t="shared" si="1"/>
        <v>Heimmannschaft</v>
      </c>
      <c r="P41" s="146">
        <v>39</v>
      </c>
      <c r="Q41" s="161"/>
      <c r="R41" s="146">
        <v>39</v>
      </c>
      <c r="S41" s="147"/>
      <c r="T41" s="148">
        <v>39</v>
      </c>
      <c r="U41" s="149"/>
    </row>
    <row r="42" spans="1:21" ht="14.25">
      <c r="A42" s="59" t="str">
        <f t="shared" si="2"/>
        <v>Gastmannschaft 2</v>
      </c>
      <c r="B42" s="60">
        <v>19</v>
      </c>
      <c r="C42" s="160"/>
      <c r="D42" s="60">
        <v>19</v>
      </c>
      <c r="E42" s="56"/>
      <c r="F42" s="57">
        <v>19</v>
      </c>
      <c r="G42" s="61"/>
      <c r="O42" s="145" t="str">
        <f t="shared" si="1"/>
        <v>Heimmannschaft</v>
      </c>
      <c r="P42" s="146">
        <v>40</v>
      </c>
      <c r="Q42" s="161"/>
      <c r="R42" s="146">
        <v>40</v>
      </c>
      <c r="S42" s="147"/>
      <c r="T42" s="148">
        <v>40</v>
      </c>
      <c r="U42" s="149"/>
    </row>
    <row r="43" spans="1:21" ht="14.25">
      <c r="A43" s="59" t="str">
        <f t="shared" si="2"/>
        <v>Gastmannschaft 2</v>
      </c>
      <c r="B43" s="60">
        <v>20</v>
      </c>
      <c r="C43" s="160"/>
      <c r="D43" s="60">
        <v>20</v>
      </c>
      <c r="E43" s="56"/>
      <c r="F43" s="57">
        <v>20</v>
      </c>
      <c r="G43" s="61"/>
      <c r="O43" s="145" t="str">
        <f t="shared" si="1"/>
        <v>Heimmannschaft</v>
      </c>
      <c r="P43" s="150">
        <v>41</v>
      </c>
      <c r="Q43" s="161"/>
      <c r="R43" s="150">
        <v>41</v>
      </c>
      <c r="S43" s="147"/>
      <c r="T43" s="151">
        <v>41</v>
      </c>
      <c r="U43" s="149"/>
    </row>
    <row r="44" spans="1:7" ht="14.25">
      <c r="A44" s="59" t="str">
        <f t="shared" si="2"/>
        <v>Gastmannschaft 2</v>
      </c>
      <c r="B44" s="60">
        <v>21</v>
      </c>
      <c r="C44" s="160"/>
      <c r="D44" s="60">
        <v>21</v>
      </c>
      <c r="E44" s="56"/>
      <c r="F44" s="57">
        <v>21</v>
      </c>
      <c r="G44" s="61"/>
    </row>
    <row r="45" spans="1:7" ht="24.75" customHeight="1">
      <c r="A45" s="28" t="s">
        <v>48</v>
      </c>
      <c r="B45" s="31">
        <v>1</v>
      </c>
      <c r="C45" s="77"/>
      <c r="D45" s="78">
        <v>1</v>
      </c>
      <c r="E45" s="79"/>
      <c r="F45" s="80">
        <v>1</v>
      </c>
      <c r="G45" s="79"/>
    </row>
    <row r="46" spans="1:7" ht="14.25">
      <c r="A46" s="52" t="str">
        <f aca="true" t="shared" si="3" ref="A46:A65">$A$45</f>
        <v>Gastmannschaft 3</v>
      </c>
      <c r="B46" s="53">
        <v>2</v>
      </c>
      <c r="C46" s="160"/>
      <c r="D46" s="53">
        <v>2</v>
      </c>
      <c r="E46" s="63"/>
      <c r="F46" s="35">
        <v>2</v>
      </c>
      <c r="G46" s="54"/>
    </row>
    <row r="47" spans="1:7" ht="14.25">
      <c r="A47" s="52" t="str">
        <f t="shared" si="3"/>
        <v>Gastmannschaft 3</v>
      </c>
      <c r="B47" s="53">
        <v>3</v>
      </c>
      <c r="C47" s="160"/>
      <c r="D47" s="53">
        <v>3</v>
      </c>
      <c r="E47" s="63"/>
      <c r="F47" s="35">
        <v>3</v>
      </c>
      <c r="G47" s="54"/>
    </row>
    <row r="48" spans="1:7" ht="14.25">
      <c r="A48" s="52" t="str">
        <f t="shared" si="3"/>
        <v>Gastmannschaft 3</v>
      </c>
      <c r="B48" s="53">
        <v>4</v>
      </c>
      <c r="C48" s="160"/>
      <c r="D48" s="53">
        <v>4</v>
      </c>
      <c r="E48" s="63"/>
      <c r="F48" s="35">
        <v>4</v>
      </c>
      <c r="G48" s="54"/>
    </row>
    <row r="49" spans="1:7" ht="14.25">
      <c r="A49" s="52" t="str">
        <f t="shared" si="3"/>
        <v>Gastmannschaft 3</v>
      </c>
      <c r="B49" s="55">
        <v>5</v>
      </c>
      <c r="C49" s="160"/>
      <c r="D49" s="55">
        <v>5</v>
      </c>
      <c r="E49" s="62"/>
      <c r="F49" s="57">
        <v>5</v>
      </c>
      <c r="G49" s="58"/>
    </row>
    <row r="50" spans="1:7" ht="14.25">
      <c r="A50" s="52" t="str">
        <f t="shared" si="3"/>
        <v>Gastmannschaft 3</v>
      </c>
      <c r="B50" s="55">
        <v>6</v>
      </c>
      <c r="C50" s="160"/>
      <c r="D50" s="55">
        <v>6</v>
      </c>
      <c r="E50" s="62"/>
      <c r="F50" s="57">
        <v>6</v>
      </c>
      <c r="G50" s="58"/>
    </row>
    <row r="51" spans="1:7" ht="14.25">
      <c r="A51" s="52" t="str">
        <f t="shared" si="3"/>
        <v>Gastmannschaft 3</v>
      </c>
      <c r="B51" s="55">
        <v>7</v>
      </c>
      <c r="C51" s="160"/>
      <c r="D51" s="55">
        <v>7</v>
      </c>
      <c r="E51" s="62"/>
      <c r="F51" s="57">
        <v>7</v>
      </c>
      <c r="G51" s="58"/>
    </row>
    <row r="52" spans="1:7" ht="14.25">
      <c r="A52" s="52" t="str">
        <f t="shared" si="3"/>
        <v>Gastmannschaft 3</v>
      </c>
      <c r="B52" s="55">
        <v>8</v>
      </c>
      <c r="C52" s="160"/>
      <c r="D52" s="55">
        <v>8</v>
      </c>
      <c r="E52" s="62"/>
      <c r="F52" s="57">
        <v>8</v>
      </c>
      <c r="G52" s="58"/>
    </row>
    <row r="53" spans="1:7" ht="14.25">
      <c r="A53" s="52" t="str">
        <f t="shared" si="3"/>
        <v>Gastmannschaft 3</v>
      </c>
      <c r="B53" s="55">
        <v>9</v>
      </c>
      <c r="C53" s="160"/>
      <c r="D53" s="55">
        <v>9</v>
      </c>
      <c r="E53" s="62"/>
      <c r="F53" s="57">
        <v>9</v>
      </c>
      <c r="G53" s="58"/>
    </row>
    <row r="54" spans="1:7" ht="14.25">
      <c r="A54" s="52" t="str">
        <f t="shared" si="3"/>
        <v>Gastmannschaft 3</v>
      </c>
      <c r="B54" s="55">
        <v>10</v>
      </c>
      <c r="C54" s="160"/>
      <c r="D54" s="55">
        <v>10</v>
      </c>
      <c r="E54" s="62"/>
      <c r="F54" s="57">
        <v>10</v>
      </c>
      <c r="G54" s="58"/>
    </row>
    <row r="55" spans="1:7" ht="14.25">
      <c r="A55" s="52" t="str">
        <f t="shared" si="3"/>
        <v>Gastmannschaft 3</v>
      </c>
      <c r="B55" s="55">
        <v>11</v>
      </c>
      <c r="C55" s="160"/>
      <c r="D55" s="55">
        <v>11</v>
      </c>
      <c r="E55" s="62"/>
      <c r="F55" s="57">
        <v>11</v>
      </c>
      <c r="G55" s="58"/>
    </row>
    <row r="56" spans="1:7" ht="14.25">
      <c r="A56" s="52" t="str">
        <f t="shared" si="3"/>
        <v>Gastmannschaft 3</v>
      </c>
      <c r="B56" s="55">
        <v>12</v>
      </c>
      <c r="C56" s="160"/>
      <c r="D56" s="55">
        <v>12</v>
      </c>
      <c r="E56" s="62"/>
      <c r="F56" s="57">
        <v>12</v>
      </c>
      <c r="G56" s="58"/>
    </row>
    <row r="57" spans="1:7" ht="14.25">
      <c r="A57" s="52" t="str">
        <f t="shared" si="3"/>
        <v>Gastmannschaft 3</v>
      </c>
      <c r="B57" s="55">
        <v>13</v>
      </c>
      <c r="C57" s="160"/>
      <c r="D57" s="55">
        <v>13</v>
      </c>
      <c r="E57" s="62"/>
      <c r="F57" s="57">
        <v>13</v>
      </c>
      <c r="G57" s="58"/>
    </row>
    <row r="58" spans="1:7" ht="14.25">
      <c r="A58" s="52" t="str">
        <f t="shared" si="3"/>
        <v>Gastmannschaft 3</v>
      </c>
      <c r="B58" s="55">
        <v>14</v>
      </c>
      <c r="C58" s="160"/>
      <c r="D58" s="55">
        <v>14</v>
      </c>
      <c r="E58" s="62"/>
      <c r="F58" s="57">
        <v>14</v>
      </c>
      <c r="G58" s="58"/>
    </row>
    <row r="59" spans="1:7" ht="14.25">
      <c r="A59" s="52" t="str">
        <f t="shared" si="3"/>
        <v>Gastmannschaft 3</v>
      </c>
      <c r="B59" s="55">
        <v>15</v>
      </c>
      <c r="C59" s="160"/>
      <c r="D59" s="55">
        <v>15</v>
      </c>
      <c r="E59" s="62"/>
      <c r="F59" s="57">
        <v>15</v>
      </c>
      <c r="G59" s="58"/>
    </row>
    <row r="60" spans="1:7" ht="14.25">
      <c r="A60" s="52" t="str">
        <f t="shared" si="3"/>
        <v>Gastmannschaft 3</v>
      </c>
      <c r="B60" s="55">
        <v>16</v>
      </c>
      <c r="C60" s="160"/>
      <c r="D60" s="55">
        <v>16</v>
      </c>
      <c r="E60" s="62"/>
      <c r="F60" s="57">
        <v>16</v>
      </c>
      <c r="G60" s="58"/>
    </row>
    <row r="61" spans="1:7" ht="14.25">
      <c r="A61" s="52" t="str">
        <f t="shared" si="3"/>
        <v>Gastmannschaft 3</v>
      </c>
      <c r="B61" s="55">
        <v>17</v>
      </c>
      <c r="C61" s="160"/>
      <c r="D61" s="55">
        <v>17</v>
      </c>
      <c r="E61" s="62"/>
      <c r="F61" s="57">
        <v>17</v>
      </c>
      <c r="G61" s="58"/>
    </row>
    <row r="62" spans="1:7" ht="14.25">
      <c r="A62" s="52" t="str">
        <f t="shared" si="3"/>
        <v>Gastmannschaft 3</v>
      </c>
      <c r="B62" s="55">
        <v>18</v>
      </c>
      <c r="C62" s="160"/>
      <c r="D62" s="55">
        <v>18</v>
      </c>
      <c r="E62" s="62"/>
      <c r="F62" s="57">
        <v>18</v>
      </c>
      <c r="G62" s="58"/>
    </row>
    <row r="63" spans="1:7" ht="14.25">
      <c r="A63" s="52" t="str">
        <f t="shared" si="3"/>
        <v>Gastmannschaft 3</v>
      </c>
      <c r="B63" s="55">
        <v>19</v>
      </c>
      <c r="C63" s="160"/>
      <c r="D63" s="55">
        <v>19</v>
      </c>
      <c r="E63" s="62"/>
      <c r="F63" s="57">
        <v>19</v>
      </c>
      <c r="G63" s="58"/>
    </row>
    <row r="64" spans="1:7" ht="14.25">
      <c r="A64" s="52" t="str">
        <f t="shared" si="3"/>
        <v>Gastmannschaft 3</v>
      </c>
      <c r="B64" s="55">
        <v>20</v>
      </c>
      <c r="C64" s="160"/>
      <c r="D64" s="55">
        <v>20</v>
      </c>
      <c r="E64" s="62"/>
      <c r="F64" s="57">
        <v>20</v>
      </c>
      <c r="G64" s="58"/>
    </row>
    <row r="65" spans="1:7" ht="14.25">
      <c r="A65" s="52" t="str">
        <f t="shared" si="3"/>
        <v>Gastmannschaft 3</v>
      </c>
      <c r="B65" s="55">
        <v>21</v>
      </c>
      <c r="C65" s="160"/>
      <c r="D65" s="55">
        <v>21</v>
      </c>
      <c r="E65" s="62"/>
      <c r="F65" s="57">
        <v>21</v>
      </c>
      <c r="G65" s="58"/>
    </row>
    <row r="66" spans="1:7" ht="24.75" customHeight="1">
      <c r="A66" s="28" t="s">
        <v>49</v>
      </c>
      <c r="B66" s="32">
        <v>1</v>
      </c>
      <c r="C66" s="77"/>
      <c r="D66" s="80">
        <v>1</v>
      </c>
      <c r="E66" s="79"/>
      <c r="F66" s="80">
        <v>1</v>
      </c>
      <c r="G66" s="79"/>
    </row>
    <row r="67" spans="1:7" ht="14.25">
      <c r="A67" s="59" t="str">
        <f aca="true" t="shared" si="4" ref="A67:A86">$A$66</f>
        <v>Gastmannschaft 4</v>
      </c>
      <c r="B67" s="60">
        <v>2</v>
      </c>
      <c r="C67" s="160"/>
      <c r="D67" s="60">
        <v>2</v>
      </c>
      <c r="E67" s="62"/>
      <c r="F67" s="57">
        <v>2</v>
      </c>
      <c r="G67" s="61"/>
    </row>
    <row r="68" spans="1:7" ht="14.25">
      <c r="A68" s="59" t="str">
        <f t="shared" si="4"/>
        <v>Gastmannschaft 4</v>
      </c>
      <c r="B68" s="60">
        <v>3</v>
      </c>
      <c r="C68" s="160"/>
      <c r="D68" s="60">
        <v>3</v>
      </c>
      <c r="E68" s="62"/>
      <c r="F68" s="57">
        <v>3</v>
      </c>
      <c r="G68" s="61"/>
    </row>
    <row r="69" spans="1:7" ht="14.25">
      <c r="A69" s="59" t="str">
        <f t="shared" si="4"/>
        <v>Gastmannschaft 4</v>
      </c>
      <c r="B69" s="60">
        <v>4</v>
      </c>
      <c r="C69" s="160"/>
      <c r="D69" s="60">
        <v>4</v>
      </c>
      <c r="E69" s="62"/>
      <c r="F69" s="57">
        <v>4</v>
      </c>
      <c r="G69" s="61"/>
    </row>
    <row r="70" spans="1:7" ht="14.25">
      <c r="A70" s="59" t="str">
        <f t="shared" si="4"/>
        <v>Gastmannschaft 4</v>
      </c>
      <c r="B70" s="60">
        <v>5</v>
      </c>
      <c r="C70" s="160"/>
      <c r="D70" s="60">
        <v>5</v>
      </c>
      <c r="E70" s="62"/>
      <c r="F70" s="57">
        <v>5</v>
      </c>
      <c r="G70" s="61"/>
    </row>
    <row r="71" spans="1:7" ht="14.25">
      <c r="A71" s="59" t="str">
        <f t="shared" si="4"/>
        <v>Gastmannschaft 4</v>
      </c>
      <c r="B71" s="60">
        <v>6</v>
      </c>
      <c r="C71" s="160"/>
      <c r="D71" s="60">
        <v>6</v>
      </c>
      <c r="E71" s="62"/>
      <c r="F71" s="57">
        <v>6</v>
      </c>
      <c r="G71" s="61"/>
    </row>
    <row r="72" spans="1:7" ht="14.25">
      <c r="A72" s="59" t="str">
        <f t="shared" si="4"/>
        <v>Gastmannschaft 4</v>
      </c>
      <c r="B72" s="60">
        <v>7</v>
      </c>
      <c r="C72" s="160"/>
      <c r="D72" s="60">
        <v>7</v>
      </c>
      <c r="E72" s="62"/>
      <c r="F72" s="57">
        <v>7</v>
      </c>
      <c r="G72" s="61"/>
    </row>
    <row r="73" spans="1:7" ht="14.25">
      <c r="A73" s="59" t="str">
        <f t="shared" si="4"/>
        <v>Gastmannschaft 4</v>
      </c>
      <c r="B73" s="60">
        <v>8</v>
      </c>
      <c r="C73" s="160"/>
      <c r="D73" s="60">
        <v>8</v>
      </c>
      <c r="E73" s="62"/>
      <c r="F73" s="57">
        <v>8</v>
      </c>
      <c r="G73" s="61"/>
    </row>
    <row r="74" spans="1:7" ht="14.25">
      <c r="A74" s="59" t="str">
        <f t="shared" si="4"/>
        <v>Gastmannschaft 4</v>
      </c>
      <c r="B74" s="60">
        <v>9</v>
      </c>
      <c r="C74" s="160"/>
      <c r="D74" s="60">
        <v>9</v>
      </c>
      <c r="E74" s="62"/>
      <c r="F74" s="57">
        <v>9</v>
      </c>
      <c r="G74" s="61"/>
    </row>
    <row r="75" spans="1:7" ht="14.25">
      <c r="A75" s="59" t="str">
        <f t="shared" si="4"/>
        <v>Gastmannschaft 4</v>
      </c>
      <c r="B75" s="60">
        <v>10</v>
      </c>
      <c r="C75" s="160"/>
      <c r="D75" s="60">
        <v>10</v>
      </c>
      <c r="E75" s="62"/>
      <c r="F75" s="57">
        <v>10</v>
      </c>
      <c r="G75" s="61"/>
    </row>
    <row r="76" spans="1:7" ht="14.25">
      <c r="A76" s="59" t="str">
        <f t="shared" si="4"/>
        <v>Gastmannschaft 4</v>
      </c>
      <c r="B76" s="60">
        <v>11</v>
      </c>
      <c r="C76" s="160"/>
      <c r="D76" s="60">
        <v>11</v>
      </c>
      <c r="E76" s="62"/>
      <c r="F76" s="57">
        <v>11</v>
      </c>
      <c r="G76" s="61"/>
    </row>
    <row r="77" spans="1:7" ht="14.25">
      <c r="A77" s="59" t="str">
        <f t="shared" si="4"/>
        <v>Gastmannschaft 4</v>
      </c>
      <c r="B77" s="60">
        <v>12</v>
      </c>
      <c r="C77" s="160"/>
      <c r="D77" s="60">
        <v>12</v>
      </c>
      <c r="E77" s="62"/>
      <c r="F77" s="57">
        <v>12</v>
      </c>
      <c r="G77" s="61"/>
    </row>
    <row r="78" spans="1:7" ht="14.25">
      <c r="A78" s="59" t="str">
        <f t="shared" si="4"/>
        <v>Gastmannschaft 4</v>
      </c>
      <c r="B78" s="60">
        <v>13</v>
      </c>
      <c r="C78" s="160"/>
      <c r="D78" s="60">
        <v>13</v>
      </c>
      <c r="E78" s="62"/>
      <c r="F78" s="57">
        <v>13</v>
      </c>
      <c r="G78" s="61"/>
    </row>
    <row r="79" spans="1:7" ht="14.25">
      <c r="A79" s="59" t="str">
        <f t="shared" si="4"/>
        <v>Gastmannschaft 4</v>
      </c>
      <c r="B79" s="60">
        <v>14</v>
      </c>
      <c r="C79" s="160"/>
      <c r="D79" s="60">
        <v>14</v>
      </c>
      <c r="E79" s="62"/>
      <c r="F79" s="57">
        <v>14</v>
      </c>
      <c r="G79" s="61"/>
    </row>
    <row r="80" spans="1:7" ht="14.25">
      <c r="A80" s="59" t="str">
        <f t="shared" si="4"/>
        <v>Gastmannschaft 4</v>
      </c>
      <c r="B80" s="60">
        <v>15</v>
      </c>
      <c r="C80" s="160"/>
      <c r="D80" s="60">
        <v>15</v>
      </c>
      <c r="E80" s="62"/>
      <c r="F80" s="57">
        <v>15</v>
      </c>
      <c r="G80" s="61"/>
    </row>
    <row r="81" spans="1:7" ht="14.25">
      <c r="A81" s="59" t="str">
        <f t="shared" si="4"/>
        <v>Gastmannschaft 4</v>
      </c>
      <c r="B81" s="60">
        <v>16</v>
      </c>
      <c r="C81" s="160"/>
      <c r="D81" s="60">
        <v>16</v>
      </c>
      <c r="E81" s="62"/>
      <c r="F81" s="57">
        <v>16</v>
      </c>
      <c r="G81" s="61"/>
    </row>
    <row r="82" spans="1:7" ht="14.25">
      <c r="A82" s="59" t="str">
        <f t="shared" si="4"/>
        <v>Gastmannschaft 4</v>
      </c>
      <c r="B82" s="60">
        <v>17</v>
      </c>
      <c r="C82" s="160"/>
      <c r="D82" s="60">
        <v>17</v>
      </c>
      <c r="E82" s="62"/>
      <c r="F82" s="57">
        <v>17</v>
      </c>
      <c r="G82" s="61"/>
    </row>
    <row r="83" spans="1:7" ht="14.25">
      <c r="A83" s="59" t="str">
        <f t="shared" si="4"/>
        <v>Gastmannschaft 4</v>
      </c>
      <c r="B83" s="60">
        <v>18</v>
      </c>
      <c r="C83" s="160"/>
      <c r="D83" s="60">
        <v>18</v>
      </c>
      <c r="E83" s="62"/>
      <c r="F83" s="57">
        <v>18</v>
      </c>
      <c r="G83" s="61"/>
    </row>
    <row r="84" spans="1:7" ht="14.25">
      <c r="A84" s="59" t="str">
        <f t="shared" si="4"/>
        <v>Gastmannschaft 4</v>
      </c>
      <c r="B84" s="60">
        <v>19</v>
      </c>
      <c r="C84" s="160"/>
      <c r="D84" s="60">
        <v>19</v>
      </c>
      <c r="E84" s="62"/>
      <c r="F84" s="57">
        <v>19</v>
      </c>
      <c r="G84" s="61"/>
    </row>
    <row r="85" spans="1:7" ht="14.25">
      <c r="A85" s="59" t="str">
        <f t="shared" si="4"/>
        <v>Gastmannschaft 4</v>
      </c>
      <c r="B85" s="60">
        <v>20</v>
      </c>
      <c r="C85" s="160"/>
      <c r="D85" s="60">
        <v>20</v>
      </c>
      <c r="E85" s="62"/>
      <c r="F85" s="57">
        <v>20</v>
      </c>
      <c r="G85" s="61"/>
    </row>
    <row r="86" spans="1:7" ht="14.25">
      <c r="A86" s="59" t="str">
        <f t="shared" si="4"/>
        <v>Gastmannschaft 4</v>
      </c>
      <c r="B86" s="60">
        <v>21</v>
      </c>
      <c r="C86" s="160"/>
      <c r="D86" s="60">
        <v>21</v>
      </c>
      <c r="E86" s="62"/>
      <c r="F86" s="57">
        <v>21</v>
      </c>
      <c r="G86" s="61"/>
    </row>
    <row r="87" spans="1:7" ht="24.75" customHeight="1">
      <c r="A87" s="28" t="s">
        <v>50</v>
      </c>
      <c r="B87" s="31">
        <v>1</v>
      </c>
      <c r="C87" s="77"/>
      <c r="D87" s="78">
        <v>1</v>
      </c>
      <c r="E87" s="79"/>
      <c r="F87" s="80">
        <v>1</v>
      </c>
      <c r="G87" s="79"/>
    </row>
    <row r="88" spans="1:13" ht="14.25">
      <c r="A88" s="52" t="str">
        <f aca="true" t="shared" si="5" ref="A88:A107">$A$87</f>
        <v>Gastmannschaft 5</v>
      </c>
      <c r="B88" s="55">
        <v>2</v>
      </c>
      <c r="C88" s="160"/>
      <c r="D88" s="60">
        <v>2</v>
      </c>
      <c r="E88" s="62"/>
      <c r="F88" s="57">
        <v>2</v>
      </c>
      <c r="G88" s="58"/>
      <c r="H88" s="27" t="s">
        <v>36</v>
      </c>
      <c r="I88" s="27" t="s">
        <v>37</v>
      </c>
      <c r="J88" s="27" t="s">
        <v>38</v>
      </c>
      <c r="K88" s="27" t="s">
        <v>39</v>
      </c>
      <c r="L88" s="27" t="s">
        <v>40</v>
      </c>
      <c r="M88" s="27" t="s">
        <v>41</v>
      </c>
    </row>
    <row r="89" spans="1:7" ht="14.25">
      <c r="A89" s="52" t="str">
        <f t="shared" si="5"/>
        <v>Gastmannschaft 5</v>
      </c>
      <c r="B89" s="55">
        <v>3</v>
      </c>
      <c r="C89" s="160"/>
      <c r="D89" s="60">
        <v>3</v>
      </c>
      <c r="E89" s="62"/>
      <c r="F89" s="57">
        <v>3</v>
      </c>
      <c r="G89" s="58"/>
    </row>
    <row r="90" spans="1:7" ht="14.25">
      <c r="A90" s="52" t="str">
        <f t="shared" si="5"/>
        <v>Gastmannschaft 5</v>
      </c>
      <c r="B90" s="55">
        <v>4</v>
      </c>
      <c r="C90" s="160"/>
      <c r="D90" s="60">
        <v>4</v>
      </c>
      <c r="E90" s="62"/>
      <c r="F90" s="57">
        <v>4</v>
      </c>
      <c r="G90" s="58"/>
    </row>
    <row r="91" spans="1:7" ht="14.25">
      <c r="A91" s="52" t="str">
        <f t="shared" si="5"/>
        <v>Gastmannschaft 5</v>
      </c>
      <c r="B91" s="55">
        <v>5</v>
      </c>
      <c r="C91" s="160"/>
      <c r="D91" s="60">
        <v>5</v>
      </c>
      <c r="E91" s="62"/>
      <c r="F91" s="57">
        <v>5</v>
      </c>
      <c r="G91" s="58"/>
    </row>
    <row r="92" spans="1:7" ht="14.25">
      <c r="A92" s="52" t="str">
        <f t="shared" si="5"/>
        <v>Gastmannschaft 5</v>
      </c>
      <c r="B92" s="55">
        <v>6</v>
      </c>
      <c r="C92" s="160"/>
      <c r="D92" s="60">
        <v>6</v>
      </c>
      <c r="E92" s="62"/>
      <c r="F92" s="57">
        <v>6</v>
      </c>
      <c r="G92" s="58"/>
    </row>
    <row r="93" spans="1:7" ht="14.25">
      <c r="A93" s="52" t="str">
        <f t="shared" si="5"/>
        <v>Gastmannschaft 5</v>
      </c>
      <c r="B93" s="55">
        <v>7</v>
      </c>
      <c r="C93" s="160"/>
      <c r="D93" s="60">
        <v>7</v>
      </c>
      <c r="E93" s="62"/>
      <c r="F93" s="57">
        <v>7</v>
      </c>
      <c r="G93" s="58"/>
    </row>
    <row r="94" spans="1:7" ht="14.25">
      <c r="A94" s="52" t="str">
        <f t="shared" si="5"/>
        <v>Gastmannschaft 5</v>
      </c>
      <c r="B94" s="55">
        <v>8</v>
      </c>
      <c r="C94" s="160"/>
      <c r="D94" s="60">
        <v>8</v>
      </c>
      <c r="E94" s="62"/>
      <c r="F94" s="57">
        <v>8</v>
      </c>
      <c r="G94" s="58"/>
    </row>
    <row r="95" spans="1:7" ht="14.25">
      <c r="A95" s="52" t="str">
        <f t="shared" si="5"/>
        <v>Gastmannschaft 5</v>
      </c>
      <c r="B95" s="55">
        <v>9</v>
      </c>
      <c r="C95" s="160"/>
      <c r="D95" s="60">
        <v>9</v>
      </c>
      <c r="E95" s="62"/>
      <c r="F95" s="57">
        <v>9</v>
      </c>
      <c r="G95" s="58"/>
    </row>
    <row r="96" spans="1:7" ht="14.25">
      <c r="A96" s="52" t="str">
        <f t="shared" si="5"/>
        <v>Gastmannschaft 5</v>
      </c>
      <c r="B96" s="55">
        <v>10</v>
      </c>
      <c r="C96" s="160"/>
      <c r="D96" s="60">
        <v>10</v>
      </c>
      <c r="E96" s="62"/>
      <c r="F96" s="57">
        <v>10</v>
      </c>
      <c r="G96" s="58"/>
    </row>
    <row r="97" spans="1:7" ht="14.25">
      <c r="A97" s="52" t="str">
        <f t="shared" si="5"/>
        <v>Gastmannschaft 5</v>
      </c>
      <c r="B97" s="55">
        <v>11</v>
      </c>
      <c r="C97" s="160"/>
      <c r="D97" s="60">
        <v>11</v>
      </c>
      <c r="E97" s="62"/>
      <c r="F97" s="57">
        <v>11</v>
      </c>
      <c r="G97" s="58"/>
    </row>
    <row r="98" spans="1:7" ht="14.25">
      <c r="A98" s="52" t="str">
        <f t="shared" si="5"/>
        <v>Gastmannschaft 5</v>
      </c>
      <c r="B98" s="55">
        <v>12</v>
      </c>
      <c r="C98" s="160"/>
      <c r="D98" s="60">
        <v>12</v>
      </c>
      <c r="E98" s="62"/>
      <c r="F98" s="57">
        <v>12</v>
      </c>
      <c r="G98" s="58"/>
    </row>
    <row r="99" spans="1:7" ht="14.25">
      <c r="A99" s="52" t="str">
        <f t="shared" si="5"/>
        <v>Gastmannschaft 5</v>
      </c>
      <c r="B99" s="55">
        <v>13</v>
      </c>
      <c r="C99" s="160"/>
      <c r="D99" s="60">
        <v>13</v>
      </c>
      <c r="E99" s="62"/>
      <c r="F99" s="57">
        <v>13</v>
      </c>
      <c r="G99" s="58"/>
    </row>
    <row r="100" spans="1:7" ht="14.25">
      <c r="A100" s="52" t="str">
        <f t="shared" si="5"/>
        <v>Gastmannschaft 5</v>
      </c>
      <c r="B100" s="55">
        <v>14</v>
      </c>
      <c r="C100" s="160"/>
      <c r="D100" s="60">
        <v>14</v>
      </c>
      <c r="E100" s="62"/>
      <c r="F100" s="57">
        <v>14</v>
      </c>
      <c r="G100" s="58"/>
    </row>
    <row r="101" spans="1:7" ht="14.25">
      <c r="A101" s="52" t="str">
        <f t="shared" si="5"/>
        <v>Gastmannschaft 5</v>
      </c>
      <c r="B101" s="55">
        <v>15</v>
      </c>
      <c r="C101" s="160"/>
      <c r="D101" s="60">
        <v>15</v>
      </c>
      <c r="E101" s="62"/>
      <c r="F101" s="57">
        <v>15</v>
      </c>
      <c r="G101" s="58"/>
    </row>
    <row r="102" spans="1:7" ht="14.25">
      <c r="A102" s="52" t="str">
        <f t="shared" si="5"/>
        <v>Gastmannschaft 5</v>
      </c>
      <c r="B102" s="55">
        <v>16</v>
      </c>
      <c r="C102" s="160"/>
      <c r="D102" s="60">
        <v>16</v>
      </c>
      <c r="E102" s="62"/>
      <c r="F102" s="57">
        <v>16</v>
      </c>
      <c r="G102" s="58"/>
    </row>
    <row r="103" spans="1:7" ht="14.25">
      <c r="A103" s="52" t="str">
        <f t="shared" si="5"/>
        <v>Gastmannschaft 5</v>
      </c>
      <c r="B103" s="55">
        <v>17</v>
      </c>
      <c r="C103" s="160"/>
      <c r="D103" s="60">
        <v>17</v>
      </c>
      <c r="E103" s="62"/>
      <c r="F103" s="57">
        <v>17</v>
      </c>
      <c r="G103" s="58"/>
    </row>
    <row r="104" spans="1:7" ht="14.25">
      <c r="A104" s="52" t="str">
        <f t="shared" si="5"/>
        <v>Gastmannschaft 5</v>
      </c>
      <c r="B104" s="55">
        <v>18</v>
      </c>
      <c r="C104" s="160"/>
      <c r="D104" s="60">
        <v>18</v>
      </c>
      <c r="E104" s="62"/>
      <c r="F104" s="57">
        <v>18</v>
      </c>
      <c r="G104" s="58"/>
    </row>
    <row r="105" spans="1:7" ht="14.25">
      <c r="A105" s="52" t="str">
        <f t="shared" si="5"/>
        <v>Gastmannschaft 5</v>
      </c>
      <c r="B105" s="55">
        <v>19</v>
      </c>
      <c r="C105" s="160"/>
      <c r="D105" s="60">
        <v>19</v>
      </c>
      <c r="E105" s="62"/>
      <c r="F105" s="57">
        <v>19</v>
      </c>
      <c r="G105" s="58"/>
    </row>
    <row r="106" spans="1:7" ht="14.25">
      <c r="A106" s="52" t="str">
        <f t="shared" si="5"/>
        <v>Gastmannschaft 5</v>
      </c>
      <c r="B106" s="55">
        <v>20</v>
      </c>
      <c r="C106" s="160"/>
      <c r="D106" s="60">
        <v>20</v>
      </c>
      <c r="E106" s="62"/>
      <c r="F106" s="57">
        <v>20</v>
      </c>
      <c r="G106" s="58"/>
    </row>
    <row r="107" spans="1:7" ht="14.25">
      <c r="A107" s="52" t="str">
        <f t="shared" si="5"/>
        <v>Gastmannschaft 5</v>
      </c>
      <c r="B107" s="55">
        <v>21</v>
      </c>
      <c r="C107" s="160"/>
      <c r="D107" s="60">
        <v>21</v>
      </c>
      <c r="E107" s="62"/>
      <c r="F107" s="57">
        <v>21</v>
      </c>
      <c r="G107" s="58"/>
    </row>
    <row r="108" spans="1:7" ht="24.75" customHeight="1">
      <c r="A108" s="28" t="s">
        <v>51</v>
      </c>
      <c r="B108" s="32">
        <v>1</v>
      </c>
      <c r="C108" s="77"/>
      <c r="D108" s="80">
        <v>1</v>
      </c>
      <c r="E108" s="79"/>
      <c r="F108" s="80">
        <v>1</v>
      </c>
      <c r="G108" s="79"/>
    </row>
    <row r="109" spans="1:7" ht="14.25">
      <c r="A109" s="59" t="str">
        <f aca="true" t="shared" si="6" ref="A109:A128">$A$108</f>
        <v>Gastmannschaft 6</v>
      </c>
      <c r="B109" s="60">
        <v>2</v>
      </c>
      <c r="C109" s="160"/>
      <c r="D109" s="60">
        <v>2</v>
      </c>
      <c r="E109" s="62"/>
      <c r="F109" s="57">
        <v>2</v>
      </c>
      <c r="G109" s="61"/>
    </row>
    <row r="110" spans="1:7" ht="14.25">
      <c r="A110" s="59" t="str">
        <f t="shared" si="6"/>
        <v>Gastmannschaft 6</v>
      </c>
      <c r="B110" s="60">
        <v>3</v>
      </c>
      <c r="C110" s="160"/>
      <c r="D110" s="60">
        <v>3</v>
      </c>
      <c r="E110" s="62"/>
      <c r="F110" s="57">
        <v>3</v>
      </c>
      <c r="G110" s="61"/>
    </row>
    <row r="111" spans="1:7" ht="14.25">
      <c r="A111" s="59" t="str">
        <f t="shared" si="6"/>
        <v>Gastmannschaft 6</v>
      </c>
      <c r="B111" s="60">
        <v>4</v>
      </c>
      <c r="C111" s="160"/>
      <c r="D111" s="60">
        <v>4</v>
      </c>
      <c r="E111" s="62"/>
      <c r="F111" s="57">
        <v>4</v>
      </c>
      <c r="G111" s="61"/>
    </row>
    <row r="112" spans="1:7" ht="14.25">
      <c r="A112" s="59" t="str">
        <f t="shared" si="6"/>
        <v>Gastmannschaft 6</v>
      </c>
      <c r="B112" s="60">
        <v>5</v>
      </c>
      <c r="C112" s="160"/>
      <c r="D112" s="60">
        <v>5</v>
      </c>
      <c r="E112" s="62"/>
      <c r="F112" s="57">
        <v>5</v>
      </c>
      <c r="G112" s="61"/>
    </row>
    <row r="113" spans="1:7" ht="14.25">
      <c r="A113" s="59" t="str">
        <f t="shared" si="6"/>
        <v>Gastmannschaft 6</v>
      </c>
      <c r="B113" s="60">
        <v>6</v>
      </c>
      <c r="C113" s="160"/>
      <c r="D113" s="60">
        <v>6</v>
      </c>
      <c r="E113" s="62"/>
      <c r="F113" s="57">
        <v>6</v>
      </c>
      <c r="G113" s="61"/>
    </row>
    <row r="114" spans="1:7" ht="14.25">
      <c r="A114" s="59" t="str">
        <f t="shared" si="6"/>
        <v>Gastmannschaft 6</v>
      </c>
      <c r="B114" s="60">
        <v>7</v>
      </c>
      <c r="C114" s="160"/>
      <c r="D114" s="60">
        <v>7</v>
      </c>
      <c r="E114" s="62"/>
      <c r="F114" s="57">
        <v>7</v>
      </c>
      <c r="G114" s="61"/>
    </row>
    <row r="115" spans="1:7" ht="14.25">
      <c r="A115" s="59" t="str">
        <f t="shared" si="6"/>
        <v>Gastmannschaft 6</v>
      </c>
      <c r="B115" s="60">
        <v>8</v>
      </c>
      <c r="C115" s="160"/>
      <c r="D115" s="60">
        <v>8</v>
      </c>
      <c r="E115" s="62"/>
      <c r="F115" s="57">
        <v>8</v>
      </c>
      <c r="G115" s="61"/>
    </row>
    <row r="116" spans="1:7" ht="14.25">
      <c r="A116" s="59" t="str">
        <f t="shared" si="6"/>
        <v>Gastmannschaft 6</v>
      </c>
      <c r="B116" s="60">
        <v>9</v>
      </c>
      <c r="C116" s="160"/>
      <c r="D116" s="60">
        <v>9</v>
      </c>
      <c r="E116" s="62"/>
      <c r="F116" s="57">
        <v>9</v>
      </c>
      <c r="G116" s="61"/>
    </row>
    <row r="117" spans="1:7" ht="14.25">
      <c r="A117" s="59" t="str">
        <f t="shared" si="6"/>
        <v>Gastmannschaft 6</v>
      </c>
      <c r="B117" s="60">
        <v>10</v>
      </c>
      <c r="C117" s="160"/>
      <c r="D117" s="60">
        <v>10</v>
      </c>
      <c r="E117" s="62"/>
      <c r="F117" s="57">
        <v>10</v>
      </c>
      <c r="G117" s="61"/>
    </row>
    <row r="118" spans="1:7" ht="14.25">
      <c r="A118" s="59" t="str">
        <f t="shared" si="6"/>
        <v>Gastmannschaft 6</v>
      </c>
      <c r="B118" s="60">
        <v>11</v>
      </c>
      <c r="C118" s="160"/>
      <c r="D118" s="60">
        <v>11</v>
      </c>
      <c r="E118" s="62"/>
      <c r="F118" s="57">
        <v>11</v>
      </c>
      <c r="G118" s="61"/>
    </row>
    <row r="119" spans="1:7" ht="14.25">
      <c r="A119" s="59" t="str">
        <f t="shared" si="6"/>
        <v>Gastmannschaft 6</v>
      </c>
      <c r="B119" s="60">
        <v>12</v>
      </c>
      <c r="C119" s="160"/>
      <c r="D119" s="60">
        <v>12</v>
      </c>
      <c r="E119" s="62"/>
      <c r="F119" s="57">
        <v>12</v>
      </c>
      <c r="G119" s="61"/>
    </row>
    <row r="120" spans="1:7" ht="14.25">
      <c r="A120" s="59" t="str">
        <f t="shared" si="6"/>
        <v>Gastmannschaft 6</v>
      </c>
      <c r="B120" s="60">
        <v>13</v>
      </c>
      <c r="C120" s="160"/>
      <c r="D120" s="60">
        <v>13</v>
      </c>
      <c r="E120" s="62"/>
      <c r="F120" s="57">
        <v>13</v>
      </c>
      <c r="G120" s="61"/>
    </row>
    <row r="121" spans="1:7" ht="14.25">
      <c r="A121" s="59" t="str">
        <f t="shared" si="6"/>
        <v>Gastmannschaft 6</v>
      </c>
      <c r="B121" s="60">
        <v>14</v>
      </c>
      <c r="C121" s="160"/>
      <c r="D121" s="60">
        <v>14</v>
      </c>
      <c r="E121" s="62"/>
      <c r="F121" s="57">
        <v>14</v>
      </c>
      <c r="G121" s="61"/>
    </row>
    <row r="122" spans="1:7" ht="14.25">
      <c r="A122" s="59" t="str">
        <f t="shared" si="6"/>
        <v>Gastmannschaft 6</v>
      </c>
      <c r="B122" s="60">
        <v>15</v>
      </c>
      <c r="C122" s="160"/>
      <c r="D122" s="60">
        <v>15</v>
      </c>
      <c r="E122" s="62"/>
      <c r="F122" s="57">
        <v>15</v>
      </c>
      <c r="G122" s="61"/>
    </row>
    <row r="123" spans="1:7" ht="14.25">
      <c r="A123" s="59" t="str">
        <f t="shared" si="6"/>
        <v>Gastmannschaft 6</v>
      </c>
      <c r="B123" s="60">
        <v>16</v>
      </c>
      <c r="C123" s="160"/>
      <c r="D123" s="60">
        <v>16</v>
      </c>
      <c r="E123" s="62"/>
      <c r="F123" s="57">
        <v>16</v>
      </c>
      <c r="G123" s="61"/>
    </row>
    <row r="124" spans="1:7" ht="14.25">
      <c r="A124" s="59" t="str">
        <f t="shared" si="6"/>
        <v>Gastmannschaft 6</v>
      </c>
      <c r="B124" s="60">
        <v>17</v>
      </c>
      <c r="C124" s="160"/>
      <c r="D124" s="60">
        <v>17</v>
      </c>
      <c r="E124" s="62"/>
      <c r="F124" s="57">
        <v>17</v>
      </c>
      <c r="G124" s="61"/>
    </row>
    <row r="125" spans="1:7" ht="14.25">
      <c r="A125" s="59" t="str">
        <f t="shared" si="6"/>
        <v>Gastmannschaft 6</v>
      </c>
      <c r="B125" s="60">
        <v>18</v>
      </c>
      <c r="C125" s="160"/>
      <c r="D125" s="60">
        <v>18</v>
      </c>
      <c r="E125" s="62"/>
      <c r="F125" s="57">
        <v>18</v>
      </c>
      <c r="G125" s="61"/>
    </row>
    <row r="126" spans="1:7" ht="14.25">
      <c r="A126" s="59" t="str">
        <f t="shared" si="6"/>
        <v>Gastmannschaft 6</v>
      </c>
      <c r="B126" s="60">
        <v>19</v>
      </c>
      <c r="C126" s="160"/>
      <c r="D126" s="60">
        <v>19</v>
      </c>
      <c r="E126" s="62"/>
      <c r="F126" s="57">
        <v>19</v>
      </c>
      <c r="G126" s="61"/>
    </row>
    <row r="127" spans="1:7" ht="14.25">
      <c r="A127" s="59" t="str">
        <f t="shared" si="6"/>
        <v>Gastmannschaft 6</v>
      </c>
      <c r="B127" s="60">
        <v>20</v>
      </c>
      <c r="C127" s="160"/>
      <c r="D127" s="60">
        <v>20</v>
      </c>
      <c r="E127" s="62"/>
      <c r="F127" s="57">
        <v>20</v>
      </c>
      <c r="G127" s="61"/>
    </row>
    <row r="128" spans="1:7" ht="14.25">
      <c r="A128" s="59" t="str">
        <f t="shared" si="6"/>
        <v>Gastmannschaft 6</v>
      </c>
      <c r="B128" s="60">
        <v>21</v>
      </c>
      <c r="C128" s="160"/>
      <c r="D128" s="60">
        <v>21</v>
      </c>
      <c r="E128" s="62"/>
      <c r="F128" s="57">
        <v>21</v>
      </c>
      <c r="G128" s="61"/>
    </row>
    <row r="129" spans="1:7" ht="25.5">
      <c r="A129" s="28" t="s">
        <v>52</v>
      </c>
      <c r="B129" s="32">
        <v>1</v>
      </c>
      <c r="C129" s="77"/>
      <c r="D129" s="80">
        <v>1</v>
      </c>
      <c r="E129" s="79"/>
      <c r="F129" s="80">
        <v>1</v>
      </c>
      <c r="G129" s="79"/>
    </row>
    <row r="130" spans="1:7" ht="14.25">
      <c r="A130" s="59" t="str">
        <f aca="true" t="shared" si="7" ref="A130:A149">$A$129</f>
        <v>Gastmannschaft 7</v>
      </c>
      <c r="B130" s="55">
        <v>2</v>
      </c>
      <c r="C130" s="160"/>
      <c r="D130" s="60">
        <v>2</v>
      </c>
      <c r="E130" s="62"/>
      <c r="F130" s="57">
        <v>2</v>
      </c>
      <c r="G130" s="58"/>
    </row>
    <row r="131" spans="1:7" ht="14.25">
      <c r="A131" s="59" t="str">
        <f t="shared" si="7"/>
        <v>Gastmannschaft 7</v>
      </c>
      <c r="B131" s="55">
        <v>3</v>
      </c>
      <c r="C131" s="160"/>
      <c r="D131" s="60">
        <v>3</v>
      </c>
      <c r="E131" s="62"/>
      <c r="F131" s="57">
        <v>3</v>
      </c>
      <c r="G131" s="58"/>
    </row>
    <row r="132" spans="1:7" ht="14.25">
      <c r="A132" s="59" t="str">
        <f t="shared" si="7"/>
        <v>Gastmannschaft 7</v>
      </c>
      <c r="B132" s="55">
        <v>4</v>
      </c>
      <c r="C132" s="160"/>
      <c r="D132" s="60">
        <v>4</v>
      </c>
      <c r="E132" s="62"/>
      <c r="F132" s="57">
        <v>4</v>
      </c>
      <c r="G132" s="58"/>
    </row>
    <row r="133" spans="1:7" ht="14.25">
      <c r="A133" s="59" t="str">
        <f t="shared" si="7"/>
        <v>Gastmannschaft 7</v>
      </c>
      <c r="B133" s="55">
        <v>5</v>
      </c>
      <c r="C133" s="160"/>
      <c r="D133" s="60">
        <v>5</v>
      </c>
      <c r="E133" s="62"/>
      <c r="F133" s="57">
        <v>5</v>
      </c>
      <c r="G133" s="58"/>
    </row>
    <row r="134" spans="1:7" ht="14.25">
      <c r="A134" s="59" t="str">
        <f t="shared" si="7"/>
        <v>Gastmannschaft 7</v>
      </c>
      <c r="B134" s="55">
        <v>6</v>
      </c>
      <c r="C134" s="160"/>
      <c r="D134" s="60">
        <v>6</v>
      </c>
      <c r="E134" s="62"/>
      <c r="F134" s="57">
        <v>6</v>
      </c>
      <c r="G134" s="58"/>
    </row>
    <row r="135" spans="1:7" ht="14.25">
      <c r="A135" s="59" t="str">
        <f t="shared" si="7"/>
        <v>Gastmannschaft 7</v>
      </c>
      <c r="B135" s="55">
        <v>7</v>
      </c>
      <c r="C135" s="160"/>
      <c r="D135" s="60">
        <v>7</v>
      </c>
      <c r="E135" s="62"/>
      <c r="F135" s="57">
        <v>7</v>
      </c>
      <c r="G135" s="58"/>
    </row>
    <row r="136" spans="1:7" ht="14.25">
      <c r="A136" s="59" t="str">
        <f t="shared" si="7"/>
        <v>Gastmannschaft 7</v>
      </c>
      <c r="B136" s="55">
        <v>8</v>
      </c>
      <c r="C136" s="160"/>
      <c r="D136" s="60">
        <v>8</v>
      </c>
      <c r="E136" s="62"/>
      <c r="F136" s="57">
        <v>8</v>
      </c>
      <c r="G136" s="58"/>
    </row>
    <row r="137" spans="1:7" ht="14.25">
      <c r="A137" s="59" t="str">
        <f t="shared" si="7"/>
        <v>Gastmannschaft 7</v>
      </c>
      <c r="B137" s="55">
        <v>9</v>
      </c>
      <c r="C137" s="160"/>
      <c r="D137" s="60">
        <v>9</v>
      </c>
      <c r="E137" s="62"/>
      <c r="F137" s="57">
        <v>9</v>
      </c>
      <c r="G137" s="58"/>
    </row>
    <row r="138" spans="1:7" ht="14.25">
      <c r="A138" s="59" t="str">
        <f t="shared" si="7"/>
        <v>Gastmannschaft 7</v>
      </c>
      <c r="B138" s="55">
        <v>10</v>
      </c>
      <c r="C138" s="160"/>
      <c r="D138" s="60">
        <v>10</v>
      </c>
      <c r="E138" s="62"/>
      <c r="F138" s="57">
        <v>10</v>
      </c>
      <c r="G138" s="58"/>
    </row>
    <row r="139" spans="1:7" ht="14.25">
      <c r="A139" s="59" t="str">
        <f t="shared" si="7"/>
        <v>Gastmannschaft 7</v>
      </c>
      <c r="B139" s="55">
        <v>11</v>
      </c>
      <c r="C139" s="160"/>
      <c r="D139" s="60">
        <v>11</v>
      </c>
      <c r="E139" s="62"/>
      <c r="F139" s="57">
        <v>11</v>
      </c>
      <c r="G139" s="58"/>
    </row>
    <row r="140" spans="1:7" ht="14.25">
      <c r="A140" s="59" t="str">
        <f t="shared" si="7"/>
        <v>Gastmannschaft 7</v>
      </c>
      <c r="B140" s="55">
        <v>12</v>
      </c>
      <c r="C140" s="160"/>
      <c r="D140" s="60">
        <v>12</v>
      </c>
      <c r="E140" s="62"/>
      <c r="F140" s="57">
        <v>12</v>
      </c>
      <c r="G140" s="58"/>
    </row>
    <row r="141" spans="1:7" ht="14.25">
      <c r="A141" s="59" t="str">
        <f t="shared" si="7"/>
        <v>Gastmannschaft 7</v>
      </c>
      <c r="B141" s="55">
        <v>13</v>
      </c>
      <c r="C141" s="160"/>
      <c r="D141" s="60">
        <v>13</v>
      </c>
      <c r="E141" s="62"/>
      <c r="F141" s="57">
        <v>13</v>
      </c>
      <c r="G141" s="58"/>
    </row>
    <row r="142" spans="1:7" ht="14.25">
      <c r="A142" s="59" t="str">
        <f t="shared" si="7"/>
        <v>Gastmannschaft 7</v>
      </c>
      <c r="B142" s="55">
        <v>14</v>
      </c>
      <c r="C142" s="160"/>
      <c r="D142" s="60">
        <v>14</v>
      </c>
      <c r="E142" s="62"/>
      <c r="F142" s="57">
        <v>14</v>
      </c>
      <c r="G142" s="58"/>
    </row>
    <row r="143" spans="1:7" ht="14.25">
      <c r="A143" s="59" t="str">
        <f t="shared" si="7"/>
        <v>Gastmannschaft 7</v>
      </c>
      <c r="B143" s="55">
        <v>15</v>
      </c>
      <c r="C143" s="160"/>
      <c r="D143" s="60">
        <v>15</v>
      </c>
      <c r="E143" s="62"/>
      <c r="F143" s="57">
        <v>15</v>
      </c>
      <c r="G143" s="58"/>
    </row>
    <row r="144" spans="1:7" ht="14.25">
      <c r="A144" s="59" t="str">
        <f t="shared" si="7"/>
        <v>Gastmannschaft 7</v>
      </c>
      <c r="B144" s="55">
        <v>16</v>
      </c>
      <c r="C144" s="160"/>
      <c r="D144" s="60">
        <v>16</v>
      </c>
      <c r="E144" s="62"/>
      <c r="F144" s="57">
        <v>16</v>
      </c>
      <c r="G144" s="58"/>
    </row>
    <row r="145" spans="1:7" ht="14.25">
      <c r="A145" s="59" t="str">
        <f t="shared" si="7"/>
        <v>Gastmannschaft 7</v>
      </c>
      <c r="B145" s="55">
        <v>17</v>
      </c>
      <c r="C145" s="160"/>
      <c r="D145" s="60">
        <v>17</v>
      </c>
      <c r="E145" s="62"/>
      <c r="F145" s="57">
        <v>17</v>
      </c>
      <c r="G145" s="58"/>
    </row>
    <row r="146" spans="1:7" ht="14.25">
      <c r="A146" s="59" t="str">
        <f t="shared" si="7"/>
        <v>Gastmannschaft 7</v>
      </c>
      <c r="B146" s="55">
        <v>18</v>
      </c>
      <c r="C146" s="160"/>
      <c r="D146" s="60">
        <v>18</v>
      </c>
      <c r="E146" s="62"/>
      <c r="F146" s="57">
        <v>18</v>
      </c>
      <c r="G146" s="58"/>
    </row>
    <row r="147" spans="1:7" ht="14.25">
      <c r="A147" s="59" t="str">
        <f t="shared" si="7"/>
        <v>Gastmannschaft 7</v>
      </c>
      <c r="B147" s="55">
        <v>19</v>
      </c>
      <c r="C147" s="160"/>
      <c r="D147" s="60">
        <v>19</v>
      </c>
      <c r="E147" s="62"/>
      <c r="F147" s="57">
        <v>19</v>
      </c>
      <c r="G147" s="58"/>
    </row>
    <row r="148" spans="1:7" ht="14.25">
      <c r="A148" s="59" t="str">
        <f t="shared" si="7"/>
        <v>Gastmannschaft 7</v>
      </c>
      <c r="B148" s="55">
        <v>20</v>
      </c>
      <c r="C148" s="160"/>
      <c r="D148" s="60">
        <v>20</v>
      </c>
      <c r="E148" s="62"/>
      <c r="F148" s="57">
        <v>20</v>
      </c>
      <c r="G148" s="58"/>
    </row>
    <row r="149" spans="1:7" ht="14.25">
      <c r="A149" s="59" t="str">
        <f t="shared" si="7"/>
        <v>Gastmannschaft 7</v>
      </c>
      <c r="B149" s="55">
        <v>21</v>
      </c>
      <c r="C149" s="160"/>
      <c r="D149" s="60">
        <v>21</v>
      </c>
      <c r="E149" s="62"/>
      <c r="F149" s="57">
        <v>21</v>
      </c>
      <c r="G149" s="58"/>
    </row>
    <row r="150" spans="1:7" ht="25.5">
      <c r="A150" s="28" t="s">
        <v>53</v>
      </c>
      <c r="B150" s="32">
        <v>1</v>
      </c>
      <c r="C150" s="77"/>
      <c r="D150" s="80">
        <v>1</v>
      </c>
      <c r="E150" s="79"/>
      <c r="F150" s="80">
        <v>1</v>
      </c>
      <c r="G150" s="79"/>
    </row>
    <row r="151" spans="1:7" ht="14.25">
      <c r="A151" s="59" t="str">
        <f aca="true" t="shared" si="8" ref="A151:A170">$A$150</f>
        <v>Gastmannschaft 8</v>
      </c>
      <c r="B151" s="60">
        <v>2</v>
      </c>
      <c r="C151" s="160"/>
      <c r="D151" s="60">
        <v>2</v>
      </c>
      <c r="E151" s="62"/>
      <c r="F151" s="57">
        <v>2</v>
      </c>
      <c r="G151" s="61"/>
    </row>
    <row r="152" spans="1:7" ht="14.25">
      <c r="A152" s="59" t="str">
        <f t="shared" si="8"/>
        <v>Gastmannschaft 8</v>
      </c>
      <c r="B152" s="60">
        <v>3</v>
      </c>
      <c r="C152" s="160"/>
      <c r="D152" s="60">
        <v>3</v>
      </c>
      <c r="E152" s="62"/>
      <c r="F152" s="57">
        <v>3</v>
      </c>
      <c r="G152" s="61"/>
    </row>
    <row r="153" spans="1:7" ht="14.25">
      <c r="A153" s="59" t="str">
        <f t="shared" si="8"/>
        <v>Gastmannschaft 8</v>
      </c>
      <c r="B153" s="60">
        <v>4</v>
      </c>
      <c r="C153" s="160"/>
      <c r="D153" s="60">
        <v>4</v>
      </c>
      <c r="E153" s="62"/>
      <c r="F153" s="57">
        <v>4</v>
      </c>
      <c r="G153" s="61"/>
    </row>
    <row r="154" spans="1:7" ht="14.25">
      <c r="A154" s="59" t="str">
        <f t="shared" si="8"/>
        <v>Gastmannschaft 8</v>
      </c>
      <c r="B154" s="60">
        <v>5</v>
      </c>
      <c r="C154" s="160"/>
      <c r="D154" s="60">
        <v>5</v>
      </c>
      <c r="E154" s="62"/>
      <c r="F154" s="57">
        <v>5</v>
      </c>
      <c r="G154" s="61"/>
    </row>
    <row r="155" spans="1:7" ht="14.25">
      <c r="A155" s="59" t="str">
        <f t="shared" si="8"/>
        <v>Gastmannschaft 8</v>
      </c>
      <c r="B155" s="60">
        <v>6</v>
      </c>
      <c r="C155" s="160"/>
      <c r="D155" s="60">
        <v>6</v>
      </c>
      <c r="E155" s="62"/>
      <c r="F155" s="57">
        <v>6</v>
      </c>
      <c r="G155" s="61"/>
    </row>
    <row r="156" spans="1:7" ht="14.25">
      <c r="A156" s="59" t="str">
        <f t="shared" si="8"/>
        <v>Gastmannschaft 8</v>
      </c>
      <c r="B156" s="60">
        <v>7</v>
      </c>
      <c r="C156" s="160"/>
      <c r="D156" s="60">
        <v>7</v>
      </c>
      <c r="E156" s="62"/>
      <c r="F156" s="57">
        <v>7</v>
      </c>
      <c r="G156" s="61"/>
    </row>
    <row r="157" spans="1:7" ht="14.25">
      <c r="A157" s="59" t="str">
        <f t="shared" si="8"/>
        <v>Gastmannschaft 8</v>
      </c>
      <c r="B157" s="60">
        <v>8</v>
      </c>
      <c r="C157" s="160"/>
      <c r="D157" s="60">
        <v>8</v>
      </c>
      <c r="E157" s="62"/>
      <c r="F157" s="57">
        <v>8</v>
      </c>
      <c r="G157" s="61"/>
    </row>
    <row r="158" spans="1:7" ht="14.25">
      <c r="A158" s="59" t="str">
        <f t="shared" si="8"/>
        <v>Gastmannschaft 8</v>
      </c>
      <c r="B158" s="60">
        <v>9</v>
      </c>
      <c r="C158" s="160"/>
      <c r="D158" s="60">
        <v>9</v>
      </c>
      <c r="E158" s="62"/>
      <c r="F158" s="57">
        <v>9</v>
      </c>
      <c r="G158" s="61"/>
    </row>
    <row r="159" spans="1:7" ht="14.25">
      <c r="A159" s="59" t="str">
        <f t="shared" si="8"/>
        <v>Gastmannschaft 8</v>
      </c>
      <c r="B159" s="60">
        <v>10</v>
      </c>
      <c r="C159" s="160"/>
      <c r="D159" s="60">
        <v>10</v>
      </c>
      <c r="E159" s="62"/>
      <c r="F159" s="57">
        <v>10</v>
      </c>
      <c r="G159" s="61"/>
    </row>
    <row r="160" spans="1:7" ht="14.25">
      <c r="A160" s="59" t="str">
        <f t="shared" si="8"/>
        <v>Gastmannschaft 8</v>
      </c>
      <c r="B160" s="60">
        <v>11</v>
      </c>
      <c r="C160" s="160"/>
      <c r="D160" s="60">
        <v>11</v>
      </c>
      <c r="E160" s="62"/>
      <c r="F160" s="57">
        <v>11</v>
      </c>
      <c r="G160" s="61"/>
    </row>
    <row r="161" spans="1:7" ht="14.25">
      <c r="A161" s="59" t="str">
        <f t="shared" si="8"/>
        <v>Gastmannschaft 8</v>
      </c>
      <c r="B161" s="60">
        <v>12</v>
      </c>
      <c r="C161" s="160"/>
      <c r="D161" s="60">
        <v>12</v>
      </c>
      <c r="E161" s="62"/>
      <c r="F161" s="57">
        <v>12</v>
      </c>
      <c r="G161" s="61"/>
    </row>
    <row r="162" spans="1:7" ht="14.25">
      <c r="A162" s="59" t="str">
        <f t="shared" si="8"/>
        <v>Gastmannschaft 8</v>
      </c>
      <c r="B162" s="60">
        <v>13</v>
      </c>
      <c r="C162" s="160"/>
      <c r="D162" s="60">
        <v>13</v>
      </c>
      <c r="E162" s="62"/>
      <c r="F162" s="57">
        <v>13</v>
      </c>
      <c r="G162" s="61"/>
    </row>
    <row r="163" spans="1:7" ht="14.25">
      <c r="A163" s="59" t="str">
        <f t="shared" si="8"/>
        <v>Gastmannschaft 8</v>
      </c>
      <c r="B163" s="60">
        <v>14</v>
      </c>
      <c r="C163" s="160"/>
      <c r="D163" s="60">
        <v>14</v>
      </c>
      <c r="E163" s="62"/>
      <c r="F163" s="57">
        <v>14</v>
      </c>
      <c r="G163" s="61"/>
    </row>
    <row r="164" spans="1:7" ht="14.25">
      <c r="A164" s="59" t="str">
        <f t="shared" si="8"/>
        <v>Gastmannschaft 8</v>
      </c>
      <c r="B164" s="60">
        <v>15</v>
      </c>
      <c r="C164" s="160"/>
      <c r="D164" s="60">
        <v>15</v>
      </c>
      <c r="E164" s="62"/>
      <c r="F164" s="57">
        <v>15</v>
      </c>
      <c r="G164" s="61"/>
    </row>
    <row r="165" spans="1:7" ht="14.25">
      <c r="A165" s="59" t="str">
        <f t="shared" si="8"/>
        <v>Gastmannschaft 8</v>
      </c>
      <c r="B165" s="60">
        <v>16</v>
      </c>
      <c r="C165" s="160"/>
      <c r="D165" s="60">
        <v>16</v>
      </c>
      <c r="E165" s="62"/>
      <c r="F165" s="57">
        <v>16</v>
      </c>
      <c r="G165" s="61"/>
    </row>
    <row r="166" spans="1:7" ht="14.25">
      <c r="A166" s="59" t="str">
        <f t="shared" si="8"/>
        <v>Gastmannschaft 8</v>
      </c>
      <c r="B166" s="60">
        <v>17</v>
      </c>
      <c r="C166" s="160"/>
      <c r="D166" s="60">
        <v>17</v>
      </c>
      <c r="E166" s="62"/>
      <c r="F166" s="57">
        <v>17</v>
      </c>
      <c r="G166" s="61"/>
    </row>
    <row r="167" spans="1:7" ht="14.25">
      <c r="A167" s="59" t="str">
        <f t="shared" si="8"/>
        <v>Gastmannschaft 8</v>
      </c>
      <c r="B167" s="60">
        <v>18</v>
      </c>
      <c r="C167" s="160"/>
      <c r="D167" s="60">
        <v>18</v>
      </c>
      <c r="E167" s="62"/>
      <c r="F167" s="57">
        <v>18</v>
      </c>
      <c r="G167" s="61"/>
    </row>
    <row r="168" spans="1:7" ht="14.25">
      <c r="A168" s="59" t="str">
        <f t="shared" si="8"/>
        <v>Gastmannschaft 8</v>
      </c>
      <c r="B168" s="60">
        <v>19</v>
      </c>
      <c r="C168" s="160"/>
      <c r="D168" s="60">
        <v>19</v>
      </c>
      <c r="E168" s="62"/>
      <c r="F168" s="57">
        <v>19</v>
      </c>
      <c r="G168" s="61"/>
    </row>
    <row r="169" spans="1:7" ht="14.25">
      <c r="A169" s="59" t="str">
        <f t="shared" si="8"/>
        <v>Gastmannschaft 8</v>
      </c>
      <c r="B169" s="60">
        <v>20</v>
      </c>
      <c r="C169" s="160"/>
      <c r="D169" s="60">
        <v>20</v>
      </c>
      <c r="E169" s="62"/>
      <c r="F169" s="57">
        <v>20</v>
      </c>
      <c r="G169" s="61"/>
    </row>
    <row r="170" spans="1:7" ht="14.25">
      <c r="A170" s="59" t="str">
        <f t="shared" si="8"/>
        <v>Gastmannschaft 8</v>
      </c>
      <c r="B170" s="60">
        <v>21</v>
      </c>
      <c r="C170" s="160"/>
      <c r="D170" s="60">
        <v>21</v>
      </c>
      <c r="E170" s="62"/>
      <c r="F170" s="57">
        <v>21</v>
      </c>
      <c r="G170" s="61"/>
    </row>
    <row r="171" spans="1:7" ht="25.5">
      <c r="A171" s="28" t="s">
        <v>54</v>
      </c>
      <c r="B171" s="32">
        <v>1</v>
      </c>
      <c r="C171" s="77"/>
      <c r="D171" s="80">
        <v>1</v>
      </c>
      <c r="E171" s="79"/>
      <c r="F171" s="80">
        <v>1</v>
      </c>
      <c r="G171" s="79"/>
    </row>
    <row r="172" spans="1:7" ht="14.25">
      <c r="A172" s="59" t="str">
        <f aca="true" t="shared" si="9" ref="A172:A191">$A$171</f>
        <v>Gastmannschaft 9</v>
      </c>
      <c r="B172" s="55">
        <v>2</v>
      </c>
      <c r="C172" s="160"/>
      <c r="D172" s="60">
        <v>2</v>
      </c>
      <c r="E172" s="62"/>
      <c r="F172" s="57">
        <v>2</v>
      </c>
      <c r="G172" s="58"/>
    </row>
    <row r="173" spans="1:7" ht="14.25">
      <c r="A173" s="59" t="str">
        <f t="shared" si="9"/>
        <v>Gastmannschaft 9</v>
      </c>
      <c r="B173" s="55">
        <v>3</v>
      </c>
      <c r="C173" s="160"/>
      <c r="D173" s="60">
        <v>3</v>
      </c>
      <c r="E173" s="62"/>
      <c r="F173" s="57">
        <v>3</v>
      </c>
      <c r="G173" s="58"/>
    </row>
    <row r="174" spans="1:7" ht="14.25">
      <c r="A174" s="59" t="str">
        <f t="shared" si="9"/>
        <v>Gastmannschaft 9</v>
      </c>
      <c r="B174" s="55">
        <v>4</v>
      </c>
      <c r="C174" s="160"/>
      <c r="D174" s="60">
        <v>4</v>
      </c>
      <c r="E174" s="62"/>
      <c r="F174" s="57">
        <v>4</v>
      </c>
      <c r="G174" s="58"/>
    </row>
    <row r="175" spans="1:7" ht="14.25">
      <c r="A175" s="59" t="str">
        <f t="shared" si="9"/>
        <v>Gastmannschaft 9</v>
      </c>
      <c r="B175" s="55">
        <v>5</v>
      </c>
      <c r="C175" s="160"/>
      <c r="D175" s="60">
        <v>5</v>
      </c>
      <c r="E175" s="62"/>
      <c r="F175" s="57">
        <v>5</v>
      </c>
      <c r="G175" s="58"/>
    </row>
    <row r="176" spans="1:7" ht="14.25">
      <c r="A176" s="59" t="str">
        <f t="shared" si="9"/>
        <v>Gastmannschaft 9</v>
      </c>
      <c r="B176" s="55">
        <v>6</v>
      </c>
      <c r="C176" s="160"/>
      <c r="D176" s="60">
        <v>6</v>
      </c>
      <c r="E176" s="62"/>
      <c r="F176" s="57">
        <v>6</v>
      </c>
      <c r="G176" s="58"/>
    </row>
    <row r="177" spans="1:7" ht="14.25">
      <c r="A177" s="59" t="str">
        <f t="shared" si="9"/>
        <v>Gastmannschaft 9</v>
      </c>
      <c r="B177" s="55">
        <v>7</v>
      </c>
      <c r="C177" s="160"/>
      <c r="D177" s="60">
        <v>7</v>
      </c>
      <c r="E177" s="62"/>
      <c r="F177" s="57">
        <v>7</v>
      </c>
      <c r="G177" s="58"/>
    </row>
    <row r="178" spans="1:7" ht="14.25">
      <c r="A178" s="59" t="str">
        <f t="shared" si="9"/>
        <v>Gastmannschaft 9</v>
      </c>
      <c r="B178" s="55">
        <v>8</v>
      </c>
      <c r="C178" s="160"/>
      <c r="D178" s="60">
        <v>8</v>
      </c>
      <c r="E178" s="62"/>
      <c r="F178" s="57">
        <v>8</v>
      </c>
      <c r="G178" s="58"/>
    </row>
    <row r="179" spans="1:7" ht="14.25">
      <c r="A179" s="59" t="str">
        <f t="shared" si="9"/>
        <v>Gastmannschaft 9</v>
      </c>
      <c r="B179" s="55">
        <v>9</v>
      </c>
      <c r="C179" s="160"/>
      <c r="D179" s="60">
        <v>9</v>
      </c>
      <c r="E179" s="62"/>
      <c r="F179" s="57">
        <v>9</v>
      </c>
      <c r="G179" s="58"/>
    </row>
    <row r="180" spans="1:7" ht="14.25">
      <c r="A180" s="59" t="str">
        <f t="shared" si="9"/>
        <v>Gastmannschaft 9</v>
      </c>
      <c r="B180" s="55">
        <v>10</v>
      </c>
      <c r="C180" s="160"/>
      <c r="D180" s="60">
        <v>10</v>
      </c>
      <c r="E180" s="62"/>
      <c r="F180" s="57">
        <v>10</v>
      </c>
      <c r="G180" s="58"/>
    </row>
    <row r="181" spans="1:7" ht="14.25">
      <c r="A181" s="59" t="str">
        <f t="shared" si="9"/>
        <v>Gastmannschaft 9</v>
      </c>
      <c r="B181" s="55">
        <v>11</v>
      </c>
      <c r="C181" s="160"/>
      <c r="D181" s="60">
        <v>11</v>
      </c>
      <c r="E181" s="62"/>
      <c r="F181" s="57">
        <v>11</v>
      </c>
      <c r="G181" s="58"/>
    </row>
    <row r="182" spans="1:7" ht="14.25">
      <c r="A182" s="59" t="str">
        <f t="shared" si="9"/>
        <v>Gastmannschaft 9</v>
      </c>
      <c r="B182" s="55">
        <v>12</v>
      </c>
      <c r="C182" s="160"/>
      <c r="D182" s="60">
        <v>12</v>
      </c>
      <c r="E182" s="62"/>
      <c r="F182" s="57">
        <v>12</v>
      </c>
      <c r="G182" s="58"/>
    </row>
    <row r="183" spans="1:7" ht="14.25">
      <c r="A183" s="59" t="str">
        <f t="shared" si="9"/>
        <v>Gastmannschaft 9</v>
      </c>
      <c r="B183" s="55">
        <v>13</v>
      </c>
      <c r="C183" s="160"/>
      <c r="D183" s="60">
        <v>13</v>
      </c>
      <c r="E183" s="62"/>
      <c r="F183" s="57">
        <v>13</v>
      </c>
      <c r="G183" s="58"/>
    </row>
    <row r="184" spans="1:7" ht="14.25">
      <c r="A184" s="59" t="str">
        <f t="shared" si="9"/>
        <v>Gastmannschaft 9</v>
      </c>
      <c r="B184" s="55">
        <v>14</v>
      </c>
      <c r="C184" s="160"/>
      <c r="D184" s="60">
        <v>14</v>
      </c>
      <c r="E184" s="62"/>
      <c r="F184" s="57">
        <v>14</v>
      </c>
      <c r="G184" s="58"/>
    </row>
    <row r="185" spans="1:7" ht="14.25">
      <c r="A185" s="59" t="str">
        <f t="shared" si="9"/>
        <v>Gastmannschaft 9</v>
      </c>
      <c r="B185" s="55">
        <v>15</v>
      </c>
      <c r="C185" s="160"/>
      <c r="D185" s="60">
        <v>15</v>
      </c>
      <c r="E185" s="62"/>
      <c r="F185" s="57">
        <v>15</v>
      </c>
      <c r="G185" s="58"/>
    </row>
    <row r="186" spans="1:7" ht="14.25">
      <c r="A186" s="59" t="str">
        <f t="shared" si="9"/>
        <v>Gastmannschaft 9</v>
      </c>
      <c r="B186" s="55">
        <v>16</v>
      </c>
      <c r="C186" s="160"/>
      <c r="D186" s="60">
        <v>16</v>
      </c>
      <c r="E186" s="62"/>
      <c r="F186" s="57">
        <v>16</v>
      </c>
      <c r="G186" s="58"/>
    </row>
    <row r="187" spans="1:7" ht="14.25">
      <c r="A187" s="59" t="str">
        <f t="shared" si="9"/>
        <v>Gastmannschaft 9</v>
      </c>
      <c r="B187" s="55">
        <v>17</v>
      </c>
      <c r="C187" s="160"/>
      <c r="D187" s="60">
        <v>17</v>
      </c>
      <c r="E187" s="62"/>
      <c r="F187" s="57">
        <v>17</v>
      </c>
      <c r="G187" s="58"/>
    </row>
    <row r="188" spans="1:7" ht="14.25">
      <c r="A188" s="59" t="str">
        <f t="shared" si="9"/>
        <v>Gastmannschaft 9</v>
      </c>
      <c r="B188" s="55">
        <v>18</v>
      </c>
      <c r="C188" s="160"/>
      <c r="D188" s="60">
        <v>18</v>
      </c>
      <c r="E188" s="62"/>
      <c r="F188" s="57">
        <v>18</v>
      </c>
      <c r="G188" s="58"/>
    </row>
    <row r="189" spans="1:7" ht="14.25">
      <c r="A189" s="59" t="str">
        <f t="shared" si="9"/>
        <v>Gastmannschaft 9</v>
      </c>
      <c r="B189" s="55">
        <v>19</v>
      </c>
      <c r="C189" s="160"/>
      <c r="D189" s="60">
        <v>19</v>
      </c>
      <c r="E189" s="62"/>
      <c r="F189" s="57">
        <v>19</v>
      </c>
      <c r="G189" s="58"/>
    </row>
    <row r="190" spans="1:7" ht="14.25">
      <c r="A190" s="59" t="str">
        <f t="shared" si="9"/>
        <v>Gastmannschaft 9</v>
      </c>
      <c r="B190" s="55">
        <v>20</v>
      </c>
      <c r="C190" s="160"/>
      <c r="D190" s="60">
        <v>20</v>
      </c>
      <c r="E190" s="62"/>
      <c r="F190" s="57">
        <v>20</v>
      </c>
      <c r="G190" s="58"/>
    </row>
    <row r="191" spans="1:7" ht="14.25">
      <c r="A191" s="59" t="str">
        <f t="shared" si="9"/>
        <v>Gastmannschaft 9</v>
      </c>
      <c r="B191" s="55">
        <v>21</v>
      </c>
      <c r="C191" s="160"/>
      <c r="D191" s="60">
        <v>21</v>
      </c>
      <c r="E191" s="62"/>
      <c r="F191" s="57">
        <v>21</v>
      </c>
      <c r="G191" s="58"/>
    </row>
    <row r="192" spans="1:7" ht="25.5">
      <c r="A192" s="33" t="s">
        <v>55</v>
      </c>
      <c r="B192" s="34">
        <v>1</v>
      </c>
      <c r="C192" s="81"/>
      <c r="D192" s="82">
        <v>1</v>
      </c>
      <c r="E192" s="83"/>
      <c r="F192" s="82">
        <v>1</v>
      </c>
      <c r="G192" s="83"/>
    </row>
    <row r="193" spans="1:7" ht="14.25">
      <c r="A193" s="59" t="str">
        <f aca="true" t="shared" si="10" ref="A193:A212">$A$192</f>
        <v>Gastmannschaft 10</v>
      </c>
      <c r="B193" s="60">
        <v>2</v>
      </c>
      <c r="C193" s="160"/>
      <c r="D193" s="60">
        <v>2</v>
      </c>
      <c r="E193" s="62"/>
      <c r="F193" s="57">
        <v>2</v>
      </c>
      <c r="G193" s="61"/>
    </row>
    <row r="194" spans="1:7" ht="14.25">
      <c r="A194" s="59" t="str">
        <f t="shared" si="10"/>
        <v>Gastmannschaft 10</v>
      </c>
      <c r="B194" s="60">
        <v>3</v>
      </c>
      <c r="C194" s="160"/>
      <c r="D194" s="60">
        <v>3</v>
      </c>
      <c r="E194" s="62"/>
      <c r="F194" s="57">
        <v>3</v>
      </c>
      <c r="G194" s="61"/>
    </row>
    <row r="195" spans="1:7" ht="14.25">
      <c r="A195" s="59" t="str">
        <f t="shared" si="10"/>
        <v>Gastmannschaft 10</v>
      </c>
      <c r="B195" s="60">
        <v>4</v>
      </c>
      <c r="C195" s="160"/>
      <c r="D195" s="60">
        <v>4</v>
      </c>
      <c r="E195" s="62"/>
      <c r="F195" s="57">
        <v>4</v>
      </c>
      <c r="G195" s="61"/>
    </row>
    <row r="196" spans="1:7" ht="14.25">
      <c r="A196" s="59" t="str">
        <f t="shared" si="10"/>
        <v>Gastmannschaft 10</v>
      </c>
      <c r="B196" s="60">
        <v>5</v>
      </c>
      <c r="C196" s="160"/>
      <c r="D196" s="60">
        <v>5</v>
      </c>
      <c r="E196" s="62"/>
      <c r="F196" s="57">
        <v>5</v>
      </c>
      <c r="G196" s="61"/>
    </row>
    <row r="197" spans="1:7" ht="14.25">
      <c r="A197" s="59" t="str">
        <f t="shared" si="10"/>
        <v>Gastmannschaft 10</v>
      </c>
      <c r="B197" s="60">
        <v>6</v>
      </c>
      <c r="C197" s="160"/>
      <c r="D197" s="60">
        <v>6</v>
      </c>
      <c r="E197" s="62"/>
      <c r="F197" s="57">
        <v>6</v>
      </c>
      <c r="G197" s="61"/>
    </row>
    <row r="198" spans="1:7" ht="14.25">
      <c r="A198" s="59" t="str">
        <f t="shared" si="10"/>
        <v>Gastmannschaft 10</v>
      </c>
      <c r="B198" s="60">
        <v>7</v>
      </c>
      <c r="C198" s="160"/>
      <c r="D198" s="60">
        <v>7</v>
      </c>
      <c r="E198" s="62"/>
      <c r="F198" s="57">
        <v>7</v>
      </c>
      <c r="G198" s="61"/>
    </row>
    <row r="199" spans="1:7" ht="14.25">
      <c r="A199" s="59" t="str">
        <f t="shared" si="10"/>
        <v>Gastmannschaft 10</v>
      </c>
      <c r="B199" s="60">
        <v>8</v>
      </c>
      <c r="C199" s="160"/>
      <c r="D199" s="60">
        <v>8</v>
      </c>
      <c r="E199" s="62"/>
      <c r="F199" s="57">
        <v>8</v>
      </c>
      <c r="G199" s="61"/>
    </row>
    <row r="200" spans="1:7" ht="14.25">
      <c r="A200" s="59" t="str">
        <f t="shared" si="10"/>
        <v>Gastmannschaft 10</v>
      </c>
      <c r="B200" s="60">
        <v>9</v>
      </c>
      <c r="C200" s="160"/>
      <c r="D200" s="60">
        <v>9</v>
      </c>
      <c r="E200" s="62"/>
      <c r="F200" s="57">
        <v>9</v>
      </c>
      <c r="G200" s="61"/>
    </row>
    <row r="201" spans="1:7" ht="14.25">
      <c r="A201" s="59" t="str">
        <f t="shared" si="10"/>
        <v>Gastmannschaft 10</v>
      </c>
      <c r="B201" s="60">
        <v>10</v>
      </c>
      <c r="C201" s="160"/>
      <c r="D201" s="60">
        <v>10</v>
      </c>
      <c r="E201" s="62"/>
      <c r="F201" s="57">
        <v>10</v>
      </c>
      <c r="G201" s="61"/>
    </row>
    <row r="202" spans="1:7" ht="14.25">
      <c r="A202" s="59" t="str">
        <f t="shared" si="10"/>
        <v>Gastmannschaft 10</v>
      </c>
      <c r="B202" s="60">
        <v>11</v>
      </c>
      <c r="C202" s="160"/>
      <c r="D202" s="60">
        <v>11</v>
      </c>
      <c r="E202" s="62"/>
      <c r="F202" s="57">
        <v>11</v>
      </c>
      <c r="G202" s="61"/>
    </row>
    <row r="203" spans="1:7" ht="14.25">
      <c r="A203" s="59" t="str">
        <f t="shared" si="10"/>
        <v>Gastmannschaft 10</v>
      </c>
      <c r="B203" s="60">
        <v>12</v>
      </c>
      <c r="C203" s="160"/>
      <c r="D203" s="60">
        <v>12</v>
      </c>
      <c r="E203" s="62"/>
      <c r="F203" s="57">
        <v>12</v>
      </c>
      <c r="G203" s="61"/>
    </row>
    <row r="204" spans="1:7" ht="14.25">
      <c r="A204" s="59" t="str">
        <f t="shared" si="10"/>
        <v>Gastmannschaft 10</v>
      </c>
      <c r="B204" s="60">
        <v>13</v>
      </c>
      <c r="C204" s="160"/>
      <c r="D204" s="60">
        <v>13</v>
      </c>
      <c r="E204" s="62"/>
      <c r="F204" s="57">
        <v>13</v>
      </c>
      <c r="G204" s="61"/>
    </row>
    <row r="205" spans="1:7" ht="14.25">
      <c r="A205" s="59" t="str">
        <f t="shared" si="10"/>
        <v>Gastmannschaft 10</v>
      </c>
      <c r="B205" s="60">
        <v>14</v>
      </c>
      <c r="C205" s="160"/>
      <c r="D205" s="60">
        <v>14</v>
      </c>
      <c r="E205" s="62"/>
      <c r="F205" s="57">
        <v>14</v>
      </c>
      <c r="G205" s="61"/>
    </row>
    <row r="206" spans="1:7" ht="14.25">
      <c r="A206" s="59" t="str">
        <f t="shared" si="10"/>
        <v>Gastmannschaft 10</v>
      </c>
      <c r="B206" s="60">
        <v>15</v>
      </c>
      <c r="C206" s="160"/>
      <c r="D206" s="60">
        <v>15</v>
      </c>
      <c r="E206" s="62"/>
      <c r="F206" s="57">
        <v>15</v>
      </c>
      <c r="G206" s="61"/>
    </row>
    <row r="207" spans="1:7" ht="14.25">
      <c r="A207" s="59" t="str">
        <f t="shared" si="10"/>
        <v>Gastmannschaft 10</v>
      </c>
      <c r="B207" s="60">
        <v>16</v>
      </c>
      <c r="C207" s="160"/>
      <c r="D207" s="60">
        <v>16</v>
      </c>
      <c r="E207" s="62"/>
      <c r="F207" s="57">
        <v>16</v>
      </c>
      <c r="G207" s="61"/>
    </row>
    <row r="208" spans="1:7" ht="14.25">
      <c r="A208" s="59" t="str">
        <f t="shared" si="10"/>
        <v>Gastmannschaft 10</v>
      </c>
      <c r="B208" s="60">
        <v>17</v>
      </c>
      <c r="C208" s="160"/>
      <c r="D208" s="60">
        <v>17</v>
      </c>
      <c r="E208" s="62"/>
      <c r="F208" s="57">
        <v>17</v>
      </c>
      <c r="G208" s="61"/>
    </row>
    <row r="209" spans="1:7" ht="14.25">
      <c r="A209" s="59" t="str">
        <f t="shared" si="10"/>
        <v>Gastmannschaft 10</v>
      </c>
      <c r="B209" s="60">
        <v>18</v>
      </c>
      <c r="C209" s="160"/>
      <c r="D209" s="60">
        <v>18</v>
      </c>
      <c r="E209" s="62"/>
      <c r="F209" s="57">
        <v>18</v>
      </c>
      <c r="G209" s="61"/>
    </row>
    <row r="210" spans="1:7" ht="14.25">
      <c r="A210" s="59" t="str">
        <f t="shared" si="10"/>
        <v>Gastmannschaft 10</v>
      </c>
      <c r="B210" s="60">
        <v>19</v>
      </c>
      <c r="C210" s="160"/>
      <c r="D210" s="60">
        <v>19</v>
      </c>
      <c r="E210" s="62"/>
      <c r="F210" s="57">
        <v>19</v>
      </c>
      <c r="G210" s="61"/>
    </row>
    <row r="211" spans="1:7" ht="14.25">
      <c r="A211" s="59" t="str">
        <f t="shared" si="10"/>
        <v>Gastmannschaft 10</v>
      </c>
      <c r="B211" s="60">
        <v>20</v>
      </c>
      <c r="C211" s="160"/>
      <c r="D211" s="60">
        <v>20</v>
      </c>
      <c r="E211" s="62"/>
      <c r="F211" s="57">
        <v>20</v>
      </c>
      <c r="G211" s="61"/>
    </row>
    <row r="212" spans="1:7" ht="14.25">
      <c r="A212" s="59" t="str">
        <f t="shared" si="10"/>
        <v>Gastmannschaft 10</v>
      </c>
      <c r="B212" s="60">
        <v>21</v>
      </c>
      <c r="C212" s="160"/>
      <c r="D212" s="60">
        <v>21</v>
      </c>
      <c r="E212" s="62"/>
      <c r="F212" s="57">
        <v>21</v>
      </c>
      <c r="G212" s="61"/>
    </row>
    <row r="213" spans="1:7" ht="25.5">
      <c r="A213" s="33" t="s">
        <v>56</v>
      </c>
      <c r="B213" s="32">
        <v>1</v>
      </c>
      <c r="C213" s="77"/>
      <c r="D213" s="80">
        <v>1</v>
      </c>
      <c r="E213" s="79"/>
      <c r="F213" s="80">
        <v>1</v>
      </c>
      <c r="G213" s="79"/>
    </row>
    <row r="214" spans="1:7" ht="14.25">
      <c r="A214" s="59" t="str">
        <f aca="true" t="shared" si="11" ref="A214:A233">$A$213</f>
        <v>Gastmannschaft 11</v>
      </c>
      <c r="B214" s="55">
        <v>2</v>
      </c>
      <c r="C214" s="160"/>
      <c r="D214" s="60">
        <v>2</v>
      </c>
      <c r="E214" s="62"/>
      <c r="F214" s="57">
        <v>2</v>
      </c>
      <c r="G214" s="58"/>
    </row>
    <row r="215" spans="1:7" ht="14.25">
      <c r="A215" s="59" t="str">
        <f t="shared" si="11"/>
        <v>Gastmannschaft 11</v>
      </c>
      <c r="B215" s="55">
        <v>3</v>
      </c>
      <c r="C215" s="160"/>
      <c r="D215" s="60">
        <v>3</v>
      </c>
      <c r="E215" s="62"/>
      <c r="F215" s="57">
        <v>3</v>
      </c>
      <c r="G215" s="58"/>
    </row>
    <row r="216" spans="1:7" ht="14.25">
      <c r="A216" s="59" t="str">
        <f t="shared" si="11"/>
        <v>Gastmannschaft 11</v>
      </c>
      <c r="B216" s="55">
        <v>4</v>
      </c>
      <c r="C216" s="160"/>
      <c r="D216" s="60">
        <v>4</v>
      </c>
      <c r="E216" s="62"/>
      <c r="F216" s="57">
        <v>4</v>
      </c>
      <c r="G216" s="58"/>
    </row>
    <row r="217" spans="1:7" ht="14.25">
      <c r="A217" s="59" t="str">
        <f t="shared" si="11"/>
        <v>Gastmannschaft 11</v>
      </c>
      <c r="B217" s="55">
        <v>5</v>
      </c>
      <c r="C217" s="160"/>
      <c r="D217" s="60">
        <v>5</v>
      </c>
      <c r="E217" s="62"/>
      <c r="F217" s="57">
        <v>5</v>
      </c>
      <c r="G217" s="58"/>
    </row>
    <row r="218" spans="1:7" ht="14.25">
      <c r="A218" s="59" t="str">
        <f t="shared" si="11"/>
        <v>Gastmannschaft 11</v>
      </c>
      <c r="B218" s="55">
        <v>6</v>
      </c>
      <c r="C218" s="160"/>
      <c r="D218" s="60">
        <v>6</v>
      </c>
      <c r="E218" s="62"/>
      <c r="F218" s="57">
        <v>6</v>
      </c>
      <c r="G218" s="58"/>
    </row>
    <row r="219" spans="1:7" ht="14.25">
      <c r="A219" s="59" t="str">
        <f t="shared" si="11"/>
        <v>Gastmannschaft 11</v>
      </c>
      <c r="B219" s="55">
        <v>7</v>
      </c>
      <c r="C219" s="160"/>
      <c r="D219" s="60">
        <v>7</v>
      </c>
      <c r="E219" s="62"/>
      <c r="F219" s="57">
        <v>7</v>
      </c>
      <c r="G219" s="58"/>
    </row>
    <row r="220" spans="1:7" ht="14.25">
      <c r="A220" s="59" t="str">
        <f t="shared" si="11"/>
        <v>Gastmannschaft 11</v>
      </c>
      <c r="B220" s="55">
        <v>8</v>
      </c>
      <c r="C220" s="160"/>
      <c r="D220" s="60">
        <v>8</v>
      </c>
      <c r="E220" s="62"/>
      <c r="F220" s="57">
        <v>8</v>
      </c>
      <c r="G220" s="58"/>
    </row>
    <row r="221" spans="1:7" ht="14.25">
      <c r="A221" s="59" t="str">
        <f t="shared" si="11"/>
        <v>Gastmannschaft 11</v>
      </c>
      <c r="B221" s="55">
        <v>9</v>
      </c>
      <c r="C221" s="160"/>
      <c r="D221" s="60">
        <v>9</v>
      </c>
      <c r="E221" s="62"/>
      <c r="F221" s="57">
        <v>9</v>
      </c>
      <c r="G221" s="58"/>
    </row>
    <row r="222" spans="1:7" ht="14.25">
      <c r="A222" s="59" t="str">
        <f t="shared" si="11"/>
        <v>Gastmannschaft 11</v>
      </c>
      <c r="B222" s="55">
        <v>10</v>
      </c>
      <c r="C222" s="160"/>
      <c r="D222" s="60">
        <v>10</v>
      </c>
      <c r="E222" s="62"/>
      <c r="F222" s="57">
        <v>10</v>
      </c>
      <c r="G222" s="58"/>
    </row>
    <row r="223" spans="1:7" ht="14.25">
      <c r="A223" s="59" t="str">
        <f t="shared" si="11"/>
        <v>Gastmannschaft 11</v>
      </c>
      <c r="B223" s="55">
        <v>11</v>
      </c>
      <c r="C223" s="160"/>
      <c r="D223" s="60">
        <v>11</v>
      </c>
      <c r="E223" s="62"/>
      <c r="F223" s="57">
        <v>11</v>
      </c>
      <c r="G223" s="58"/>
    </row>
    <row r="224" spans="1:7" ht="14.25">
      <c r="A224" s="59" t="str">
        <f t="shared" si="11"/>
        <v>Gastmannschaft 11</v>
      </c>
      <c r="B224" s="55">
        <v>12</v>
      </c>
      <c r="C224" s="160"/>
      <c r="D224" s="60">
        <v>12</v>
      </c>
      <c r="E224" s="62"/>
      <c r="F224" s="57">
        <v>12</v>
      </c>
      <c r="G224" s="58"/>
    </row>
    <row r="225" spans="1:7" ht="14.25">
      <c r="A225" s="59" t="str">
        <f t="shared" si="11"/>
        <v>Gastmannschaft 11</v>
      </c>
      <c r="B225" s="55">
        <v>13</v>
      </c>
      <c r="C225" s="160"/>
      <c r="D225" s="60">
        <v>13</v>
      </c>
      <c r="E225" s="62"/>
      <c r="F225" s="57">
        <v>13</v>
      </c>
      <c r="G225" s="58"/>
    </row>
    <row r="226" spans="1:7" ht="14.25">
      <c r="A226" s="59" t="str">
        <f t="shared" si="11"/>
        <v>Gastmannschaft 11</v>
      </c>
      <c r="B226" s="55">
        <v>14</v>
      </c>
      <c r="C226" s="160"/>
      <c r="D226" s="60">
        <v>14</v>
      </c>
      <c r="E226" s="62"/>
      <c r="F226" s="57">
        <v>14</v>
      </c>
      <c r="G226" s="58"/>
    </row>
    <row r="227" spans="1:7" ht="14.25">
      <c r="A227" s="59" t="str">
        <f t="shared" si="11"/>
        <v>Gastmannschaft 11</v>
      </c>
      <c r="B227" s="55">
        <v>15</v>
      </c>
      <c r="C227" s="160"/>
      <c r="D227" s="60">
        <v>15</v>
      </c>
      <c r="E227" s="62"/>
      <c r="F227" s="57">
        <v>15</v>
      </c>
      <c r="G227" s="58"/>
    </row>
    <row r="228" spans="1:7" ht="14.25">
      <c r="A228" s="59" t="str">
        <f t="shared" si="11"/>
        <v>Gastmannschaft 11</v>
      </c>
      <c r="B228" s="55">
        <v>16</v>
      </c>
      <c r="C228" s="160"/>
      <c r="D228" s="60">
        <v>16</v>
      </c>
      <c r="E228" s="62"/>
      <c r="F228" s="57">
        <v>16</v>
      </c>
      <c r="G228" s="58"/>
    </row>
    <row r="229" spans="1:7" ht="14.25">
      <c r="A229" s="59" t="str">
        <f t="shared" si="11"/>
        <v>Gastmannschaft 11</v>
      </c>
      <c r="B229" s="55">
        <v>17</v>
      </c>
      <c r="C229" s="160"/>
      <c r="D229" s="60">
        <v>17</v>
      </c>
      <c r="E229" s="62"/>
      <c r="F229" s="57">
        <v>17</v>
      </c>
      <c r="G229" s="58"/>
    </row>
    <row r="230" spans="1:7" ht="14.25">
      <c r="A230" s="59" t="str">
        <f t="shared" si="11"/>
        <v>Gastmannschaft 11</v>
      </c>
      <c r="B230" s="55">
        <v>18</v>
      </c>
      <c r="C230" s="160"/>
      <c r="D230" s="60">
        <v>18</v>
      </c>
      <c r="E230" s="62"/>
      <c r="F230" s="57">
        <v>18</v>
      </c>
      <c r="G230" s="58"/>
    </row>
    <row r="231" spans="1:7" ht="14.25">
      <c r="A231" s="59" t="str">
        <f t="shared" si="11"/>
        <v>Gastmannschaft 11</v>
      </c>
      <c r="B231" s="55">
        <v>19</v>
      </c>
      <c r="C231" s="160"/>
      <c r="D231" s="60">
        <v>19</v>
      </c>
      <c r="E231" s="62"/>
      <c r="F231" s="57">
        <v>19</v>
      </c>
      <c r="G231" s="58"/>
    </row>
    <row r="232" spans="1:7" ht="14.25">
      <c r="A232" s="59" t="str">
        <f t="shared" si="11"/>
        <v>Gastmannschaft 11</v>
      </c>
      <c r="B232" s="55">
        <v>20</v>
      </c>
      <c r="C232" s="160"/>
      <c r="D232" s="60">
        <v>20</v>
      </c>
      <c r="E232" s="62"/>
      <c r="F232" s="57">
        <v>20</v>
      </c>
      <c r="G232" s="58"/>
    </row>
    <row r="233" spans="1:7" ht="15" customHeight="1">
      <c r="A233" s="59" t="str">
        <f t="shared" si="11"/>
        <v>Gastmannschaft 11</v>
      </c>
      <c r="B233" s="55">
        <v>21</v>
      </c>
      <c r="C233" s="160"/>
      <c r="D233" s="60">
        <v>21</v>
      </c>
      <c r="E233" s="62"/>
      <c r="F233" s="57">
        <v>21</v>
      </c>
      <c r="G233" s="58"/>
    </row>
    <row r="234" spans="10:13" ht="24.75" customHeight="1">
      <c r="J234" s="21"/>
      <c r="M234" s="21"/>
    </row>
    <row r="235" spans="10:13" ht="12.75">
      <c r="J235" s="21"/>
      <c r="M235" s="21"/>
    </row>
    <row r="236" spans="10:13" ht="12.75">
      <c r="J236" s="21"/>
      <c r="M236" s="21"/>
    </row>
    <row r="237" spans="10:13" ht="12.75">
      <c r="J237" s="21"/>
      <c r="M237" s="21"/>
    </row>
    <row r="238" spans="10:13" ht="12.75">
      <c r="J238" s="21"/>
      <c r="M238" s="21"/>
    </row>
    <row r="239" spans="10:13" ht="12.75">
      <c r="J239" s="21"/>
      <c r="M239" s="21"/>
    </row>
    <row r="240" spans="10:13" ht="12.75">
      <c r="J240" s="21"/>
      <c r="M240" s="21"/>
    </row>
    <row r="241" spans="10:13" ht="12.75">
      <c r="J241" s="21"/>
      <c r="M241" s="21"/>
    </row>
    <row r="242" spans="10:13" ht="12.75">
      <c r="J242" s="21"/>
      <c r="M242" s="21"/>
    </row>
    <row r="243" spans="10:13" ht="12.75">
      <c r="J243" s="21"/>
      <c r="M243" s="21"/>
    </row>
    <row r="244" spans="10:13" ht="12.75">
      <c r="J244" s="21"/>
      <c r="M244" s="21"/>
    </row>
    <row r="245" spans="10:13" ht="12.75">
      <c r="J245" s="21"/>
      <c r="M245" s="21"/>
    </row>
  </sheetData>
  <sheetProtection password="CB43" sheet="1" formatCells="0" formatColumns="0" autoFilter="0"/>
  <autoFilter ref="A2:A16"/>
  <mergeCells count="2">
    <mergeCell ref="O1:U1"/>
    <mergeCell ref="A1:G1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:H4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4"/>
  <dimension ref="A1:AE117"/>
  <sheetViews>
    <sheetView zoomScalePageLayoutView="0" workbookViewId="0" topLeftCell="A1">
      <pane ySplit="1" topLeftCell="A2" activePane="bottomLeft" state="frozen"/>
      <selection pane="topLeft" activeCell="L1" sqref="L1"/>
      <selection pane="bottomLeft" activeCell="AC2" sqref="AC2"/>
    </sheetView>
  </sheetViews>
  <sheetFormatPr defaultColWidth="11.421875" defaultRowHeight="12.75"/>
  <cols>
    <col min="10" max="10" width="5.00390625" style="0" customWidth="1"/>
    <col min="11" max="11" width="15.8515625" style="0" bestFit="1" customWidth="1"/>
    <col min="13" max="13" width="12.8515625" style="0" bestFit="1" customWidth="1"/>
    <col min="14" max="14" width="16.7109375" style="0" bestFit="1" customWidth="1"/>
    <col min="16" max="16" width="12.28125" style="0" bestFit="1" customWidth="1"/>
    <col min="21" max="21" width="3.00390625" style="0" customWidth="1"/>
    <col min="22" max="22" width="17.28125" style="0" bestFit="1" customWidth="1"/>
  </cols>
  <sheetData>
    <row r="1" spans="11:31" s="10" customFormat="1" ht="25.5">
      <c r="K1" s="2" t="s">
        <v>24</v>
      </c>
      <c r="L1" s="11" t="s">
        <v>30</v>
      </c>
      <c r="M1" s="2" t="s">
        <v>32</v>
      </c>
      <c r="N1" s="2" t="s">
        <v>33</v>
      </c>
      <c r="O1" s="2" t="s">
        <v>23</v>
      </c>
      <c r="P1" s="2" t="s">
        <v>31</v>
      </c>
      <c r="Q1" s="234" t="s">
        <v>35</v>
      </c>
      <c r="R1" s="234"/>
      <c r="V1" s="3" t="s">
        <v>7</v>
      </c>
      <c r="X1" s="10" t="s">
        <v>34</v>
      </c>
      <c r="AC1" s="10" t="s">
        <v>84</v>
      </c>
      <c r="AE1" s="10" t="s">
        <v>57</v>
      </c>
    </row>
    <row r="2" spans="1:31" ht="12.75">
      <c r="A2">
        <v>13</v>
      </c>
      <c r="B2">
        <v>9</v>
      </c>
      <c r="C2">
        <v>9</v>
      </c>
      <c r="D2">
        <v>13</v>
      </c>
      <c r="F2">
        <v>4</v>
      </c>
      <c r="H2">
        <v>1</v>
      </c>
      <c r="I2">
        <v>2</v>
      </c>
      <c r="K2">
        <f>IF(übertrag!$H$2=1,VLOOKUP(übertrag!I2,einsü,2,),IF($H$2=2,VLOOKUP(übertrag!I2,zweiü,2,),IF($H$2=3,VLOOKUP(übertrag!I2,dreiü,2,),IF($H$2=4,VLOOKUP(übertrag!I2,vierü,2,),IF($H$2=5,VLOOKUP(übertrag!I2,fünfü,2,),IF($H$2=6,VLOOKUP(übertrag!I2,sechsü,2,),""))))))</f>
        <v>0</v>
      </c>
      <c r="L2">
        <f>IF(übertrag!$H$2=7,VLOOKUP(übertrag!I2,siebenü,2,),IF($H$2=8,VLOOKUP(übertrag!I2,achtü,2,),IF($H$2=9,VLOOKUP(übertrag!I2,neunü,2,),IF($H$2=10,VLOOKUP(übertrag!I2,zehnü,2,),IF($H$2=11,VLOOKUP(übertrag!I2,elfü,2,),IF($H$2=12,VLOOKUP(übertrag!I2,Heimü,2,),""))))))</f>
      </c>
      <c r="M2">
        <f>IF(übertrag!$H$2=1,VLOOKUP(übertrag!I2,jhg1,2,),IF($H$2=2,VLOOKUP(übertrag!I2,jhg2,2,),IF($H$2=3,VLOOKUP(übertrag!I2,jhg3,2,),IF($H$2=4,VLOOKUP(übertrag!I2,jhg4,2,),IF($H$2=5,VLOOKUP(übertrag!I2,jhg5,2,),IF($H$2=6,VLOOKUP(übertrag!I2,jhg6,2,),""))))))</f>
        <v>0</v>
      </c>
      <c r="N2">
        <f>IF(übertrag!$H$2=7,VLOOKUP(übertrag!I2,jhg7,2,),IF($H$2=8,VLOOKUP(übertrag!I2,jhg8,2,),IF($H$2=9,VLOOKUP(übertrag!I2,jhg9,2,),IF($H$2=10,VLOOKUP(übertrag!I2,jhg10,2,),IF($H$2=11,VLOOKUP(übertrag!I2,jhg11,2,),IF($H$2=12,VLOOKUP(übertrag!I2,jhgheim,2,),""))))))</f>
      </c>
      <c r="O2">
        <f>IF(übertrag!$H$2=1,VLOOKUP(übertrag!I2,paß1,2,),IF($H$2=2,VLOOKUP(übertrag!I2,paß2,2,),IF($H$2=3,VLOOKUP(übertrag!I2,paß3,2,),IF($H$2=4,VLOOKUP(übertrag!I2,paß4,2,),IF($H$2=5,VLOOKUP(übertrag!I2,paß5,2,),IF($H$2=6,VLOOKUP(übertrag!I2,paß6,2,),""))))))</f>
        <v>0</v>
      </c>
      <c r="P2">
        <f>IF(übertrag!$H$2=7,VLOOKUP(übertrag!I2,paß7,2,),IF($H$2=8,VLOOKUP(übertrag!I2,paß8,2,),IF($H$2=9,VLOOKUP(übertrag!I2,paß9,2,),IF($H$2=10,VLOOKUP(übertrag!I2,paß10,2,),IF($H$2=11,VLOOKUP(übertrag!I2,paß11,2,),IF($H$2=12,VLOOKUP(übertrag!I2,paßheim,2,),""))))))</f>
      </c>
      <c r="Q2" t="b">
        <v>0</v>
      </c>
      <c r="R2" t="b">
        <v>0</v>
      </c>
      <c r="U2" s="4">
        <v>1</v>
      </c>
      <c r="V2" s="7" t="str">
        <f>'MANNSCHAFTEN+SPIELER'!A3</f>
        <v>Gastmannschaft 1</v>
      </c>
      <c r="Z2">
        <f>IF(I16,VLOOKUP(übertrag!I16,Heimü,2,),"")</f>
        <v>0</v>
      </c>
      <c r="AC2">
        <v>2</v>
      </c>
      <c r="AE2">
        <v>1</v>
      </c>
    </row>
    <row r="3" spans="1:31" ht="12.75">
      <c r="A3">
        <v>13</v>
      </c>
      <c r="B3">
        <v>1</v>
      </c>
      <c r="D3">
        <v>13</v>
      </c>
      <c r="I3">
        <v>1</v>
      </c>
      <c r="K3">
        <f>IF(übertrag!$H$2=1,VLOOKUP(übertrag!I3,einsü,2,),IF($H$2=2,VLOOKUP(übertrag!I3,zweiü,2,),IF($H$2=3,VLOOKUP(übertrag!I3,dreiü,2,),IF($H$2=4,VLOOKUP(übertrag!I3,vierü,2,),IF($H$2=5,VLOOKUP(übertrag!I3,fünfü,2,),IF($H$2=6,VLOOKUP(übertrag!I3,sechsü,2,),""))))))</f>
        <v>0</v>
      </c>
      <c r="L3">
        <f>IF(übertrag!$H$2=7,VLOOKUP(übertrag!I3,siebenü,2,),IF($H$2=8,VLOOKUP(übertrag!I3,achtü,2,),IF($H$2=9,VLOOKUP(übertrag!I3,neunü,2,),IF($H$2=10,VLOOKUP(übertrag!I3,zehnü,2,),IF($H$2=11,VLOOKUP(übertrag!I3,elfü,2,),IF($H$2=12,VLOOKUP(übertrag!I3,Heimü,2,),""))))))</f>
      </c>
      <c r="M3">
        <f>IF(übertrag!$H$2=1,VLOOKUP(übertrag!I3,jhg1,2,),IF($H$2=2,VLOOKUP(übertrag!I3,jhg2,2,),IF($H$2=3,VLOOKUP(übertrag!I3,jhg3,2,),IF($H$2=4,VLOOKUP(übertrag!I3,jhg4,2,),IF($H$2=5,VLOOKUP(übertrag!I3,jhg5,2,),IF($H$2=6,VLOOKUP(übertrag!I3,jhg6,2,),""))))))</f>
        <v>0</v>
      </c>
      <c r="N3">
        <f>IF(übertrag!$H$2=7,VLOOKUP(übertrag!I3,jhg7,2,),IF($H$2=8,VLOOKUP(übertrag!I3,jhg8,2,),IF($H$2=9,VLOOKUP(übertrag!I3,jhg9,2,),IF($H$2=10,VLOOKUP(übertrag!I3,jhg10,2,),IF($H$2=11,VLOOKUP(übertrag!I3,jhg11,2,),IF($H$2=12,VLOOKUP(übertrag!I3,jhgheim,2,),""))))))</f>
      </c>
      <c r="O3">
        <f>IF(übertrag!$H$2=1,VLOOKUP(übertrag!I3,paß1,2,),IF($H$2=2,VLOOKUP(übertrag!I3,paß2,2,),IF($H$2=3,VLOOKUP(übertrag!I3,paß3,2,),IF($H$2=4,VLOOKUP(übertrag!I3,paß4,2,),IF($H$2=5,VLOOKUP(übertrag!I3,paß5,2,),IF($H$2=6,VLOOKUP(übertrag!I3,paß6,2,),""))))))</f>
        <v>0</v>
      </c>
      <c r="P3">
        <f>IF(übertrag!$H$2=7,VLOOKUP(übertrag!I3,paß7,2,),IF($H$2=8,VLOOKUP(übertrag!I3,paß8,2,),IF($H$2=9,VLOOKUP(übertrag!I3,paß9,2,),IF($H$2=10,VLOOKUP(übertrag!I3,paß10,2,),IF($H$2=11,VLOOKUP(übertrag!I3,paß11,2,),IF($H$2=12,VLOOKUP(übertrag!I3,paßheim,2,),""))))))</f>
      </c>
      <c r="Q3" t="b">
        <v>0</v>
      </c>
      <c r="R3" t="b">
        <v>0</v>
      </c>
      <c r="U3" s="4">
        <v>2</v>
      </c>
      <c r="V3" s="7" t="str">
        <f>'MANNSCHAFTEN+SPIELER'!A24</f>
        <v>Gastmannschaft 2</v>
      </c>
      <c r="Z3">
        <f>IF(I17,VLOOKUP(übertrag!I17,Heimü,2,),"")</f>
        <v>0</v>
      </c>
      <c r="AE3">
        <v>2</v>
      </c>
    </row>
    <row r="4" spans="1:31" ht="12.75">
      <c r="A4">
        <v>13</v>
      </c>
      <c r="B4">
        <v>9</v>
      </c>
      <c r="C4">
        <v>9</v>
      </c>
      <c r="D4">
        <v>13</v>
      </c>
      <c r="I4">
        <v>1</v>
      </c>
      <c r="K4">
        <f>IF(übertrag!$H$2=1,VLOOKUP(übertrag!I4,einsü,2,),IF($H$2=2,VLOOKUP(übertrag!I4,zweiü,2,),IF($H$2=3,VLOOKUP(übertrag!I4,dreiü,2,),IF($H$2=4,VLOOKUP(übertrag!I4,vierü,2,),IF($H$2=5,VLOOKUP(übertrag!I4,fünfü,2,),IF($H$2=6,VLOOKUP(übertrag!I4,sechsü,2,),""))))))</f>
        <v>0</v>
      </c>
      <c r="L4">
        <f>IF(übertrag!$H$2=7,VLOOKUP(übertrag!I4,siebenü,2,),IF($H$2=8,VLOOKUP(übertrag!I4,achtü,2,),IF($H$2=9,VLOOKUP(übertrag!I4,neunü,2,),IF($H$2=10,VLOOKUP(übertrag!I4,zehnü,2,),IF($H$2=11,VLOOKUP(übertrag!I4,elfü,2,),IF($H$2=12,VLOOKUP(übertrag!I4,Heimü,2,),""))))))</f>
      </c>
      <c r="M4">
        <f>IF(übertrag!$H$2=1,VLOOKUP(übertrag!I4,jhg1,2,),IF($H$2=2,VLOOKUP(übertrag!I4,jhg2,2,),IF($H$2=3,VLOOKUP(übertrag!I4,jhg3,2,),IF($H$2=4,VLOOKUP(übertrag!I4,jhg4,2,),IF($H$2=5,VLOOKUP(übertrag!I4,jhg5,2,),IF($H$2=6,VLOOKUP(übertrag!I4,jhg6,2,),""))))))</f>
        <v>0</v>
      </c>
      <c r="N4">
        <f>IF(übertrag!$H$2=7,VLOOKUP(übertrag!I4,jhg7,2,),IF($H$2=8,VLOOKUP(übertrag!I4,jhg8,2,),IF($H$2=9,VLOOKUP(übertrag!I4,jhg9,2,),IF($H$2=10,VLOOKUP(übertrag!I4,jhg10,2,),IF($H$2=11,VLOOKUP(übertrag!I4,jhg11,2,),IF($H$2=12,VLOOKUP(übertrag!I4,jhgheim,2,),""))))))</f>
      </c>
      <c r="O4">
        <f>IF(übertrag!$H$2=1,VLOOKUP(übertrag!I4,paß1,2,),IF($H$2=2,VLOOKUP(übertrag!I4,paß2,2,),IF($H$2=3,VLOOKUP(übertrag!I4,paß3,2,),IF($H$2=4,VLOOKUP(übertrag!I4,paß4,2,),IF($H$2=5,VLOOKUP(übertrag!I4,paß5,2,),IF($H$2=6,VLOOKUP(übertrag!I4,paß6,2,),""))))))</f>
        <v>0</v>
      </c>
      <c r="P4">
        <f>IF(übertrag!$H$2=7,VLOOKUP(übertrag!I4,paß7,2,),IF($H$2=8,VLOOKUP(übertrag!I4,paß8,2,),IF($H$2=9,VLOOKUP(übertrag!I4,paß9,2,),IF($H$2=10,VLOOKUP(übertrag!I4,paß10,2,),IF($H$2=11,VLOOKUP(übertrag!I4,paß11,2,),IF($H$2=12,VLOOKUP(übertrag!I4,paßheim,2,),""))))))</f>
      </c>
      <c r="Q4" t="b">
        <v>0</v>
      </c>
      <c r="U4" s="4">
        <v>3</v>
      </c>
      <c r="V4" s="7" t="str">
        <f>'MANNSCHAFTEN+SPIELER'!A45</f>
        <v>Gastmannschaft 3</v>
      </c>
      <c r="Y4" t="s">
        <v>92</v>
      </c>
      <c r="Z4">
        <f>IF(I18,VLOOKUP(übertrag!I18,Heimü,2,),"")</f>
        <v>0</v>
      </c>
      <c r="AE4">
        <v>3</v>
      </c>
    </row>
    <row r="5" spans="1:31" ht="12.75">
      <c r="A5">
        <v>13</v>
      </c>
      <c r="B5">
        <v>1</v>
      </c>
      <c r="D5">
        <v>13</v>
      </c>
      <c r="I5">
        <v>1</v>
      </c>
      <c r="K5">
        <f>IF(übertrag!$H$2=1,VLOOKUP(übertrag!I5,einsü,2,),IF($H$2=2,VLOOKUP(übertrag!I5,zweiü,2,),IF($H$2=3,VLOOKUP(übertrag!I5,dreiü,2,),IF($H$2=4,VLOOKUP(übertrag!I5,vierü,2,),IF($H$2=5,VLOOKUP(übertrag!I5,fünfü,2,),IF($H$2=6,VLOOKUP(übertrag!I5,sechsü,2,),""))))))</f>
        <v>0</v>
      </c>
      <c r="L5">
        <f>IF(übertrag!$H$2=7,VLOOKUP(übertrag!I5,siebenü,2,),IF($H$2=8,VLOOKUP(übertrag!I5,achtü,2,),IF($H$2=9,VLOOKUP(übertrag!I5,neunü,2,),IF($H$2=10,VLOOKUP(übertrag!I5,zehnü,2,),IF($H$2=11,VLOOKUP(übertrag!I5,elfü,2,),IF($H$2=12,VLOOKUP(übertrag!I5,Heimü,2,),""))))))</f>
      </c>
      <c r="M5">
        <f>IF(übertrag!$H$2=1,VLOOKUP(übertrag!I5,jhg1,2,),IF($H$2=2,VLOOKUP(übertrag!I5,jhg2,2,),IF($H$2=3,VLOOKUP(übertrag!I5,jhg3,2,),IF($H$2=4,VLOOKUP(übertrag!I5,jhg4,2,),IF($H$2=5,VLOOKUP(übertrag!I5,jhg5,2,),IF($H$2=6,VLOOKUP(übertrag!I5,jhg6,2,),""))))))</f>
        <v>0</v>
      </c>
      <c r="N5">
        <f>IF(übertrag!$H$2=7,VLOOKUP(übertrag!I5,jhg7,2,),IF($H$2=8,VLOOKUP(übertrag!I5,jhg8,2,),IF($H$2=9,VLOOKUP(übertrag!I5,jhg9,2,),IF($H$2=10,VLOOKUP(übertrag!I5,jhg10,2,),IF($H$2=11,VLOOKUP(übertrag!I5,jhg11,2,),IF($H$2=12,VLOOKUP(übertrag!I5,jhgheim,2,),""))))))</f>
      </c>
      <c r="O5">
        <f>IF(übertrag!$H$2=1,VLOOKUP(übertrag!I5,paß1,2,),IF($H$2=2,VLOOKUP(übertrag!I5,paß2,2,),IF($H$2=3,VLOOKUP(übertrag!I5,paß3,2,),IF($H$2=4,VLOOKUP(übertrag!I5,paß4,2,),IF($H$2=5,VLOOKUP(übertrag!I5,paß5,2,),IF($H$2=6,VLOOKUP(übertrag!I5,paß6,2,),""))))))</f>
        <v>0</v>
      </c>
      <c r="P5">
        <f>IF(übertrag!$H$2=7,VLOOKUP(übertrag!I5,paß7,2,),IF($H$2=8,VLOOKUP(übertrag!I5,paß8,2,),IF($H$2=9,VLOOKUP(übertrag!I5,paß9,2,),IF($H$2=10,VLOOKUP(übertrag!I5,paß10,2,),IF($H$2=11,VLOOKUP(übertrag!I5,paß11,2,),IF($H$2=12,VLOOKUP(übertrag!I5,paßheim,2,),""))))))</f>
      </c>
      <c r="Q5" t="b">
        <v>0</v>
      </c>
      <c r="U5" s="4">
        <v>4</v>
      </c>
      <c r="V5" s="7" t="str">
        <f>'MANNSCHAFTEN+SPIELER'!A66</f>
        <v>Gastmannschaft 4</v>
      </c>
      <c r="Y5" t="s">
        <v>89</v>
      </c>
      <c r="Z5">
        <f>IF(I19,VLOOKUP(übertrag!I19,Heimü,2,),"")</f>
        <v>0</v>
      </c>
      <c r="AE5">
        <v>4</v>
      </c>
    </row>
    <row r="6" spans="1:31" ht="12.75">
      <c r="A6">
        <v>13</v>
      </c>
      <c r="B6">
        <v>9</v>
      </c>
      <c r="C6">
        <v>9</v>
      </c>
      <c r="D6">
        <v>13</v>
      </c>
      <c r="I6">
        <v>1</v>
      </c>
      <c r="K6">
        <f>IF(übertrag!$H$2=1,VLOOKUP(übertrag!I6,einsü,2,),IF($H$2=2,VLOOKUP(übertrag!I6,zweiü,2,),IF($H$2=3,VLOOKUP(übertrag!I6,dreiü,2,),IF($H$2=4,VLOOKUP(übertrag!I6,vierü,2,),IF($H$2=5,VLOOKUP(übertrag!I6,fünfü,2,),IF($H$2=6,VLOOKUP(übertrag!I6,sechsü,2,),""))))))</f>
        <v>0</v>
      </c>
      <c r="L6">
        <f>IF(übertrag!$H$2=7,VLOOKUP(übertrag!I6,siebenü,2,),IF($H$2=8,VLOOKUP(übertrag!I6,achtü,2,),IF($H$2=9,VLOOKUP(übertrag!I6,neunü,2,),IF($H$2=10,VLOOKUP(übertrag!I6,zehnü,2,),IF($H$2=11,VLOOKUP(übertrag!I6,elfü,2,),IF($H$2=12,VLOOKUP(übertrag!I6,Heimü,2,),""))))))</f>
      </c>
      <c r="M6">
        <f>IF(übertrag!$H$2=1,VLOOKUP(übertrag!I6,jhg1,2,),IF($H$2=2,VLOOKUP(übertrag!I6,jhg2,2,),IF($H$2=3,VLOOKUP(übertrag!I6,jhg3,2,),IF($H$2=4,VLOOKUP(übertrag!I6,jhg4,2,),IF($H$2=5,VLOOKUP(übertrag!I6,jhg5,2,),IF($H$2=6,VLOOKUP(übertrag!I6,jhg6,2,),""))))))</f>
        <v>0</v>
      </c>
      <c r="N6">
        <f>IF(übertrag!$H$2=7,VLOOKUP(übertrag!I6,jhg7,2,),IF($H$2=8,VLOOKUP(übertrag!I6,jhg8,2,),IF($H$2=9,VLOOKUP(übertrag!I6,jhg9,2,),IF($H$2=10,VLOOKUP(übertrag!I6,jhg10,2,),IF($H$2=11,VLOOKUP(übertrag!I6,jhg11,2,),IF($H$2=12,VLOOKUP(übertrag!I6,jhgheim,2,),""))))))</f>
      </c>
      <c r="O6">
        <f>IF(übertrag!$H$2=1,VLOOKUP(übertrag!I6,paß1,2,),IF($H$2=2,VLOOKUP(übertrag!I6,paß2,2,),IF($H$2=3,VLOOKUP(übertrag!I6,paß3,2,),IF($H$2=4,VLOOKUP(übertrag!I6,paß4,2,),IF($H$2=5,VLOOKUP(übertrag!I6,paß5,2,),IF($H$2=6,VLOOKUP(übertrag!I6,paß6,2,),""))))))</f>
        <v>0</v>
      </c>
      <c r="P6">
        <f>IF(übertrag!$H$2=7,VLOOKUP(übertrag!I6,paß7,2,),IF($H$2=8,VLOOKUP(übertrag!I6,paß8,2,),IF($H$2=9,VLOOKUP(übertrag!I6,paß9,2,),IF($H$2=10,VLOOKUP(übertrag!I6,paß10,2,),IF($H$2=11,VLOOKUP(übertrag!I6,paß11,2,),IF($H$2=12,VLOOKUP(übertrag!I6,paßheim,2,),""))))))</f>
      </c>
      <c r="Q6" t="b">
        <v>0</v>
      </c>
      <c r="U6" s="4">
        <v>5</v>
      </c>
      <c r="V6" s="7" t="str">
        <f>'MANNSCHAFTEN+SPIELER'!A87</f>
        <v>Gastmannschaft 5</v>
      </c>
      <c r="Z6">
        <f>IF(I20,VLOOKUP(übertrag!I20,Heimü,2,),"")</f>
        <v>0</v>
      </c>
      <c r="AE6">
        <v>5</v>
      </c>
    </row>
    <row r="7" spans="1:31" ht="12.75">
      <c r="A7">
        <v>13</v>
      </c>
      <c r="B7">
        <v>1</v>
      </c>
      <c r="D7">
        <v>13</v>
      </c>
      <c r="I7">
        <v>1</v>
      </c>
      <c r="K7">
        <f>IF(übertrag!$H$2=1,VLOOKUP(übertrag!I7,einsü,2,),IF($H$2=2,VLOOKUP(übertrag!I7,zweiü,2,),IF($H$2=3,VLOOKUP(übertrag!I7,dreiü,2,),IF($H$2=4,VLOOKUP(übertrag!I7,vierü,2,),IF($H$2=5,VLOOKUP(übertrag!I7,fünfü,2,),IF($H$2=6,VLOOKUP(übertrag!I7,sechsü,2,),""))))))</f>
        <v>0</v>
      </c>
      <c r="L7">
        <f>IF(übertrag!$H$2=7,VLOOKUP(übertrag!I7,siebenü,2,),IF($H$2=8,VLOOKUP(übertrag!I7,achtü,2,),IF($H$2=9,VLOOKUP(übertrag!I7,neunü,2,),IF($H$2=10,VLOOKUP(übertrag!I7,zehnü,2,),IF($H$2=11,VLOOKUP(übertrag!I7,elfü,2,),IF($H$2=12,VLOOKUP(übertrag!I7,Heimü,2,),""))))))</f>
      </c>
      <c r="M7">
        <f>IF(übertrag!$H$2=1,VLOOKUP(übertrag!I7,jhg1,2,),IF($H$2=2,VLOOKUP(übertrag!I7,jhg2,2,),IF($H$2=3,VLOOKUP(übertrag!I7,jhg3,2,),IF($H$2=4,VLOOKUP(übertrag!I7,jhg4,2,),IF($H$2=5,VLOOKUP(übertrag!I7,jhg5,2,),IF($H$2=6,VLOOKUP(übertrag!I7,jhg6,2,),""))))))</f>
        <v>0</v>
      </c>
      <c r="N7">
        <f>IF(übertrag!$H$2=7,VLOOKUP(übertrag!I7,jhg7,2,),IF($H$2=8,VLOOKUP(übertrag!I7,jhg8,2,),IF($H$2=9,VLOOKUP(übertrag!I7,jhg9,2,),IF($H$2=10,VLOOKUP(übertrag!I7,jhg10,2,),IF($H$2=11,VLOOKUP(übertrag!I7,jhg11,2,),IF($H$2=12,VLOOKUP(übertrag!I7,jhgheim,2,),""))))))</f>
      </c>
      <c r="O7">
        <f>IF(übertrag!$H$2=1,VLOOKUP(übertrag!I7,paß1,2,),IF($H$2=2,VLOOKUP(übertrag!I7,paß2,2,),IF($H$2=3,VLOOKUP(übertrag!I7,paß3,2,),IF($H$2=4,VLOOKUP(übertrag!I7,paß4,2,),IF($H$2=5,VLOOKUP(übertrag!I7,paß5,2,),IF($H$2=6,VLOOKUP(übertrag!I7,paß6,2,),""))))))</f>
        <v>0</v>
      </c>
      <c r="P7">
        <f>IF(übertrag!$H$2=7,VLOOKUP(übertrag!I7,paß7,2,),IF($H$2=8,VLOOKUP(übertrag!I7,paß8,2,),IF($H$2=9,VLOOKUP(übertrag!I7,paß9,2,),IF($H$2=10,VLOOKUP(übertrag!I7,paß10,2,),IF($H$2=11,VLOOKUP(übertrag!I7,paß11,2,),IF($H$2=12,VLOOKUP(übertrag!I7,paßheim,2,),""))))))</f>
      </c>
      <c r="Q7" t="b">
        <v>0</v>
      </c>
      <c r="U7" s="4">
        <v>6</v>
      </c>
      <c r="V7" s="7" t="str">
        <f>'MANNSCHAFTEN+SPIELER'!A108</f>
        <v>Gastmannschaft 6</v>
      </c>
      <c r="Z7">
        <f>IF(I21,VLOOKUP(übertrag!I21,Heimü,2,),"")</f>
        <v>0</v>
      </c>
      <c r="AE7">
        <v>6</v>
      </c>
    </row>
    <row r="8" spans="1:31" ht="12.75">
      <c r="A8">
        <v>13</v>
      </c>
      <c r="B8">
        <v>9</v>
      </c>
      <c r="C8">
        <v>9</v>
      </c>
      <c r="D8">
        <v>13</v>
      </c>
      <c r="I8">
        <v>1</v>
      </c>
      <c r="K8">
        <f>IF(übertrag!$H$2=1,VLOOKUP(übertrag!I8,einsü,2,),IF($H$2=2,VLOOKUP(übertrag!I8,zweiü,2,),IF($H$2=3,VLOOKUP(übertrag!I8,dreiü,2,),IF($H$2=4,VLOOKUP(übertrag!I8,vierü,2,),IF($H$2=5,VLOOKUP(übertrag!I8,fünfü,2,),IF($H$2=6,VLOOKUP(übertrag!I8,sechsü,2,),""))))))</f>
        <v>0</v>
      </c>
      <c r="L8">
        <f>IF(übertrag!$H$2=7,VLOOKUP(übertrag!I8,siebenü,2,),IF($H$2=8,VLOOKUP(übertrag!I8,achtü,2,),IF($H$2=9,VLOOKUP(übertrag!I8,neunü,2,),IF($H$2=10,VLOOKUP(übertrag!I8,zehnü,2,),IF($H$2=11,VLOOKUP(übertrag!I8,elfü,2,),IF($H$2=12,VLOOKUP(übertrag!I8,Heimü,2,),""))))))</f>
      </c>
      <c r="M8">
        <f>IF(übertrag!$H$2=1,VLOOKUP(übertrag!I8,jhg1,2,),IF($H$2=2,VLOOKUP(übertrag!I8,jhg2,2,),IF($H$2=3,VLOOKUP(übertrag!I8,jhg3,2,),IF($H$2=4,VLOOKUP(übertrag!I8,jhg4,2,),IF($H$2=5,VLOOKUP(übertrag!I8,jhg5,2,),IF($H$2=6,VLOOKUP(übertrag!I8,jhg6,2,),""))))))</f>
        <v>0</v>
      </c>
      <c r="N8">
        <f>IF(übertrag!$H$2=7,VLOOKUP(übertrag!I8,jhg7,2,),IF($H$2=8,VLOOKUP(übertrag!I8,jhg8,2,),IF($H$2=9,VLOOKUP(übertrag!I8,jhg9,2,),IF($H$2=10,VLOOKUP(übertrag!I8,jhg10,2,),IF($H$2=11,VLOOKUP(übertrag!I8,jhg11,2,),IF($H$2=12,VLOOKUP(übertrag!I8,jhgheim,2,),""))))))</f>
      </c>
      <c r="O8">
        <f>IF(übertrag!$H$2=1,VLOOKUP(übertrag!I8,paß1,2,),IF($H$2=2,VLOOKUP(übertrag!I8,paß2,2,),IF($H$2=3,VLOOKUP(übertrag!I8,paß3,2,),IF($H$2=4,VLOOKUP(übertrag!I8,paß4,2,),IF($H$2=5,VLOOKUP(übertrag!I8,paß5,2,),IF($H$2=6,VLOOKUP(übertrag!I8,paß6,2,),""))))))</f>
        <v>0</v>
      </c>
      <c r="P8">
        <f>IF(übertrag!$H$2=7,VLOOKUP(übertrag!I8,paß7,2,),IF($H$2=8,VLOOKUP(übertrag!I8,paß8,2,),IF($H$2=9,VLOOKUP(übertrag!I8,paß9,2,),IF($H$2=10,VLOOKUP(übertrag!I8,paß10,2,),IF($H$2=11,VLOOKUP(übertrag!I8,paß11,2,),IF($H$2=12,VLOOKUP(übertrag!I8,paßheim,2,),""))))))</f>
      </c>
      <c r="Q8" t="b">
        <v>0</v>
      </c>
      <c r="U8" s="4">
        <v>7</v>
      </c>
      <c r="V8" s="7" t="str">
        <f>'MANNSCHAFTEN+SPIELER'!A129</f>
        <v>Gastmannschaft 7</v>
      </c>
      <c r="Z8">
        <f>IF(I22,VLOOKUP(übertrag!I22,Heimü,2,),"")</f>
        <v>0</v>
      </c>
      <c r="AE8">
        <v>7</v>
      </c>
    </row>
    <row r="9" spans="9:31" ht="12.75">
      <c r="I9">
        <v>1</v>
      </c>
      <c r="K9">
        <f>IF(übertrag!$H$2=1,VLOOKUP(übertrag!I9,einsü,2,),IF($H$2=2,VLOOKUP(übertrag!I9,zweiü,2,),IF($H$2=3,VLOOKUP(übertrag!I9,dreiü,2,),IF($H$2=4,VLOOKUP(übertrag!I9,vierü,2,),IF($H$2=5,VLOOKUP(übertrag!I9,fünfü,2,),IF($H$2=6,VLOOKUP(übertrag!I9,sechsü,2,),""))))))</f>
        <v>0</v>
      </c>
      <c r="L9">
        <f>IF(übertrag!$H$2=7,VLOOKUP(übertrag!I9,siebenü,2,),IF($H$2=8,VLOOKUP(übertrag!I9,achtü,2,),IF($H$2=9,VLOOKUP(übertrag!I9,neunü,2,),IF($H$2=10,VLOOKUP(übertrag!I9,zehnü,2,),IF($H$2=11,VLOOKUP(übertrag!I9,elfü,2,),IF($H$2=12,VLOOKUP(übertrag!I9,Heimü,2,),""))))))</f>
      </c>
      <c r="M9">
        <f>IF(übertrag!$H$2=1,VLOOKUP(übertrag!I9,jhg1,2,),IF($H$2=2,VLOOKUP(übertrag!I9,jhg2,2,),IF($H$2=3,VLOOKUP(übertrag!I9,jhg3,2,),IF($H$2=4,VLOOKUP(übertrag!I9,jhg4,2,),IF($H$2=5,VLOOKUP(übertrag!I9,jhg5,2,),IF($H$2=6,VLOOKUP(übertrag!I9,jhg6,2,),""))))))</f>
        <v>0</v>
      </c>
      <c r="N9">
        <f>IF(übertrag!$H$2=7,VLOOKUP(übertrag!I9,jhg7,2,),IF($H$2=8,VLOOKUP(übertrag!I9,jhg8,2,),IF($H$2=9,VLOOKUP(übertrag!I9,jhg9,2,),IF($H$2=10,VLOOKUP(übertrag!I9,jhg10,2,),IF($H$2=11,VLOOKUP(übertrag!I9,jhg11,2,),IF($H$2=12,VLOOKUP(übertrag!I9,jhgheim,2,),""))))))</f>
      </c>
      <c r="O9">
        <f>IF(übertrag!$H$2=1,VLOOKUP(übertrag!I9,paß1,2,),IF($H$2=2,VLOOKUP(übertrag!I9,paß2,2,),IF($H$2=3,VLOOKUP(übertrag!I9,paß3,2,),IF($H$2=4,VLOOKUP(übertrag!I9,paß4,2,),IF($H$2=5,VLOOKUP(übertrag!I9,paß5,2,),IF($H$2=6,VLOOKUP(übertrag!I9,paß6,2,),""))))))</f>
        <v>0</v>
      </c>
      <c r="P9">
        <f>IF(übertrag!$H$2=7,VLOOKUP(übertrag!I9,paß7,2,),IF($H$2=8,VLOOKUP(übertrag!I9,paß8,2,),IF($H$2=9,VLOOKUP(übertrag!I9,paß9,2,),IF($H$2=10,VLOOKUP(übertrag!I9,paß10,2,),IF($H$2=11,VLOOKUP(übertrag!I9,paß11,2,),IF($H$2=12,VLOOKUP(übertrag!I9,paßheim,2,),""))))))</f>
      </c>
      <c r="Q9" t="b">
        <v>0</v>
      </c>
      <c r="U9" s="4">
        <v>8</v>
      </c>
      <c r="V9" s="7" t="str">
        <f>'MANNSCHAFTEN+SPIELER'!A150</f>
        <v>Gastmannschaft 8</v>
      </c>
      <c r="Z9">
        <f>IF(I23,VLOOKUP(übertrag!I23,Heimü,2,),"")</f>
        <v>0</v>
      </c>
      <c r="AE9">
        <v>8</v>
      </c>
    </row>
    <row r="10" spans="2:31" ht="12.75">
      <c r="B10">
        <v>9</v>
      </c>
      <c r="C10">
        <v>9</v>
      </c>
      <c r="I10">
        <v>1</v>
      </c>
      <c r="K10">
        <f>IF(übertrag!$H$2=1,VLOOKUP(übertrag!I10,einsü,2,),IF($H$2=2,VLOOKUP(übertrag!I10,zweiü,2,),IF($H$2=3,VLOOKUP(übertrag!I10,dreiü,2,),IF($H$2=4,VLOOKUP(übertrag!I10,vierü,2,),IF($H$2=5,VLOOKUP(übertrag!I10,fünfü,2,),IF($H$2=6,VLOOKUP(übertrag!I10,sechsü,2,),""))))))</f>
        <v>0</v>
      </c>
      <c r="L10">
        <f>IF(übertrag!$H$2=7,VLOOKUP(übertrag!I10,siebenü,2,),IF($H$2=8,VLOOKUP(übertrag!I10,achtü,2,),IF($H$2=9,VLOOKUP(übertrag!I10,neunü,2,),IF($H$2=10,VLOOKUP(übertrag!I10,zehnü,2,),IF($H$2=11,VLOOKUP(übertrag!I10,elfü,2,),IF($H$2=12,VLOOKUP(übertrag!I10,Heimü,2,),""))))))</f>
      </c>
      <c r="M10">
        <f>IF(übertrag!$H$2=1,VLOOKUP(übertrag!I10,jhg1,2,),IF($H$2=2,VLOOKUP(übertrag!I10,jhg2,2,),IF($H$2=3,VLOOKUP(übertrag!I10,jhg3,2,),IF($H$2=4,VLOOKUP(übertrag!I10,jhg4,2,),IF($H$2=5,VLOOKUP(übertrag!I10,jhg5,2,),IF($H$2=6,VLOOKUP(übertrag!I10,jhg6,2,),""))))))</f>
        <v>0</v>
      </c>
      <c r="N10">
        <f>IF(übertrag!$H$2=7,VLOOKUP(übertrag!I10,jhg7,2,),IF($H$2=8,VLOOKUP(übertrag!I10,jhg8,2,),IF($H$2=9,VLOOKUP(übertrag!I10,jhg9,2,),IF($H$2=10,VLOOKUP(übertrag!I10,jhg10,2,),IF($H$2=11,VLOOKUP(übertrag!I10,jhg11,2,),IF($H$2=12,VLOOKUP(übertrag!I10,jhgheim,2,),""))))))</f>
      </c>
      <c r="O10">
        <f>IF(übertrag!$H$2=1,VLOOKUP(übertrag!I10,paß1,2,),IF($H$2=2,VLOOKUP(übertrag!I10,paß2,2,),IF($H$2=3,VLOOKUP(übertrag!I10,paß3,2,),IF($H$2=4,VLOOKUP(übertrag!I10,paß4,2,),IF($H$2=5,VLOOKUP(übertrag!I10,paß5,2,),IF($H$2=6,VLOOKUP(übertrag!I10,paß6,2,),""))))))</f>
        <v>0</v>
      </c>
      <c r="P10">
        <f>IF(übertrag!$H$2=7,VLOOKUP(übertrag!I10,paß7,2,),IF($H$2=8,VLOOKUP(übertrag!I10,paß8,2,),IF($H$2=9,VLOOKUP(übertrag!I10,paß9,2,),IF($H$2=10,VLOOKUP(übertrag!I10,paß10,2,),IF($H$2=11,VLOOKUP(übertrag!I10,paß11,2,),IF($H$2=12,VLOOKUP(übertrag!I10,paßheim,2,),""))))))</f>
      </c>
      <c r="Q10" t="b">
        <v>0</v>
      </c>
      <c r="U10" s="4">
        <v>9</v>
      </c>
      <c r="V10" s="7" t="str">
        <f>'MANNSCHAFTEN+SPIELER'!A171</f>
        <v>Gastmannschaft 9</v>
      </c>
      <c r="Z10">
        <f>IF(I24,VLOOKUP(übertrag!I24,Heimü,2,),"")</f>
        <v>0</v>
      </c>
      <c r="AE10">
        <v>9</v>
      </c>
    </row>
    <row r="11" spans="9:31" ht="12.75">
      <c r="I11">
        <v>1</v>
      </c>
      <c r="K11">
        <f>IF(übertrag!$H$2=1,VLOOKUP(übertrag!I11,einsü,2,),IF($H$2=2,VLOOKUP(übertrag!I11,zweiü,2,),IF($H$2=3,VLOOKUP(übertrag!I11,dreiü,2,),IF($H$2=4,VLOOKUP(übertrag!I11,vierü,2,),IF($H$2=5,VLOOKUP(übertrag!I11,fünfü,2,),IF($H$2=6,VLOOKUP(übertrag!I11,sechsü,2,),""))))))</f>
        <v>0</v>
      </c>
      <c r="L11">
        <f>IF(übertrag!$H$2=7,VLOOKUP(übertrag!I11,siebenü,2,),IF($H$2=8,VLOOKUP(übertrag!I11,achtü,2,),IF($H$2=9,VLOOKUP(übertrag!I11,neunü,2,),IF($H$2=10,VLOOKUP(übertrag!I11,zehnü,2,),IF($H$2=11,VLOOKUP(übertrag!I11,elfü,2,),IF($H$2=12,VLOOKUP(übertrag!I11,Heimü,2,),""))))))</f>
      </c>
      <c r="M11">
        <f>IF(übertrag!$H$2=1,VLOOKUP(übertrag!I11,jhg1,2,),IF($H$2=2,VLOOKUP(übertrag!I11,jhg2,2,),IF($H$2=3,VLOOKUP(übertrag!I11,jhg3,2,),IF($H$2=4,VLOOKUP(übertrag!I11,jhg4,2,),IF($H$2=5,VLOOKUP(übertrag!I11,jhg5,2,),IF($H$2=6,VLOOKUP(übertrag!I11,jhg6,2,),""))))))</f>
        <v>0</v>
      </c>
      <c r="N11">
        <f>IF(übertrag!$H$2=7,VLOOKUP(übertrag!I11,jhg7,2,),IF($H$2=8,VLOOKUP(übertrag!I11,jhg8,2,),IF($H$2=9,VLOOKUP(übertrag!I11,jhg9,2,),IF($H$2=10,VLOOKUP(übertrag!I11,jhg10,2,),IF($H$2=11,VLOOKUP(übertrag!I11,jhg11,2,),IF($H$2=12,VLOOKUP(übertrag!I11,jhgheim,2,),""))))))</f>
      </c>
      <c r="O11">
        <f>IF(übertrag!$H$2=1,VLOOKUP(übertrag!I11,paß1,2,),IF($H$2=2,VLOOKUP(übertrag!I11,paß2,2,),IF($H$2=3,VLOOKUP(übertrag!I11,paß3,2,),IF($H$2=4,VLOOKUP(übertrag!I11,paß4,2,),IF($H$2=5,VLOOKUP(übertrag!I11,paß5,2,),IF($H$2=6,VLOOKUP(übertrag!I11,paß6,2,),""))))))</f>
        <v>0</v>
      </c>
      <c r="P11">
        <f>IF(übertrag!$H$2=7,VLOOKUP(übertrag!I11,paß7,2,),IF($H$2=8,VLOOKUP(übertrag!I11,paß8,2,),IF($H$2=9,VLOOKUP(übertrag!I11,paß9,2,),IF($H$2=10,VLOOKUP(übertrag!I11,paß10,2,),IF($H$2=11,VLOOKUP(übertrag!I11,paß11,2,),IF($H$2=12,VLOOKUP(übertrag!I11,paßheim,2,),""))))))</f>
      </c>
      <c r="U11" s="4">
        <v>10</v>
      </c>
      <c r="V11" s="7" t="str">
        <f>'MANNSCHAFTEN+SPIELER'!A192</f>
        <v>Gastmannschaft 10</v>
      </c>
      <c r="Z11">
        <f>IF(I25,VLOOKUP(übertrag!I25,Heimü,2,),"")</f>
        <v>0</v>
      </c>
      <c r="AE11">
        <v>10</v>
      </c>
    </row>
    <row r="12" spans="9:31" ht="12.75">
      <c r="I12">
        <v>10</v>
      </c>
      <c r="U12" s="4">
        <v>11</v>
      </c>
      <c r="V12" s="8" t="str">
        <f>'MANNSCHAFTEN+SPIELER'!A213</f>
        <v>Gastmannschaft 11</v>
      </c>
      <c r="Z12">
        <f>IF(I26,VLOOKUP(übertrag!I26,Heimü,2,),"")</f>
      </c>
      <c r="AE12">
        <v>11</v>
      </c>
    </row>
    <row r="13" spans="9:31" ht="12.75">
      <c r="I13">
        <v>10</v>
      </c>
      <c r="U13" s="4">
        <v>12</v>
      </c>
      <c r="V13" s="8" t="str">
        <f>'MANNSCHAFTEN+SPIELER'!O3</f>
        <v>Heimmannschaft</v>
      </c>
      <c r="Z13">
        <f>IF(I27,VLOOKUP(übertrag!I27,Heimü,2,),"")</f>
      </c>
      <c r="AE13">
        <v>12</v>
      </c>
    </row>
    <row r="14" spans="9:31" ht="12.75">
      <c r="I14">
        <v>10</v>
      </c>
      <c r="U14" s="4">
        <v>13</v>
      </c>
      <c r="V14" s="5"/>
      <c r="AE14">
        <v>13</v>
      </c>
    </row>
    <row r="15" spans="21:31" ht="12.75">
      <c r="U15" s="4">
        <v>14</v>
      </c>
      <c r="V15" s="5"/>
      <c r="AE15">
        <v>14</v>
      </c>
    </row>
    <row r="16" spans="9:31" ht="12.75">
      <c r="I16">
        <v>2</v>
      </c>
      <c r="K16">
        <f>IF(I16,VLOOKUP(übertrag!I16,paßheim,2,),"")</f>
        <v>0</v>
      </c>
      <c r="M16" s="36">
        <f>IF(I16,VLOOKUP(übertrag!I16,jhgheim,2,),"")</f>
        <v>0</v>
      </c>
      <c r="O16">
        <f>IF(übertrag!I16,VLOOKUP(übertrag!I16,paßheim,2,),"")</f>
        <v>0</v>
      </c>
      <c r="Q16" t="b">
        <v>0</v>
      </c>
      <c r="Z16">
        <f>IF(I25,VLOOKUP(übertrag!I25,Heimü,2,),"")</f>
        <v>0</v>
      </c>
      <c r="AE16">
        <v>15</v>
      </c>
    </row>
    <row r="17" spans="2:31" ht="12.75">
      <c r="B17">
        <v>9</v>
      </c>
      <c r="C17">
        <v>9</v>
      </c>
      <c r="I17">
        <v>1</v>
      </c>
      <c r="K17">
        <f>IF(I17,VLOOKUP(übertrag!I17,paßheim,2,),"")</f>
        <v>0</v>
      </c>
      <c r="M17" s="36">
        <f>IF(I17,VLOOKUP(übertrag!I17,jhgheim,2,),"")</f>
        <v>0</v>
      </c>
      <c r="O17">
        <f>IF(übertrag!I17,VLOOKUP(übertrag!I17,paßheim,2,),"")</f>
        <v>0</v>
      </c>
      <c r="Q17" t="b">
        <v>1</v>
      </c>
      <c r="Z17">
        <f>IF(I26,VLOOKUP(übertrag!I26,Heimü,2,),"")</f>
      </c>
      <c r="AE17">
        <v>16</v>
      </c>
    </row>
    <row r="18" spans="2:31" ht="12.75">
      <c r="B18">
        <v>1</v>
      </c>
      <c r="I18">
        <v>1</v>
      </c>
      <c r="K18">
        <f>IF(I18,VLOOKUP(übertrag!I18,paßheim,2,),"")</f>
        <v>0</v>
      </c>
      <c r="M18" s="36">
        <f>IF(I18,VLOOKUP(übertrag!I18,jhgheim,2,),"")</f>
        <v>0</v>
      </c>
      <c r="O18">
        <f>IF(übertrag!I18,VLOOKUP(übertrag!I18,paßheim,2,),"")</f>
        <v>0</v>
      </c>
      <c r="Q18" t="b">
        <v>1</v>
      </c>
      <c r="Z18">
        <f>IF(I27,VLOOKUP(übertrag!I27,Heimü,2,),"")</f>
      </c>
      <c r="AE18">
        <v>17</v>
      </c>
    </row>
    <row r="19" spans="2:31" ht="12.75">
      <c r="B19">
        <v>9</v>
      </c>
      <c r="C19">
        <v>9</v>
      </c>
      <c r="I19">
        <v>1</v>
      </c>
      <c r="K19">
        <f>IF(I19,VLOOKUP(übertrag!I19,paßheim,2,),"")</f>
        <v>0</v>
      </c>
      <c r="M19" s="36">
        <f>IF(I19,VLOOKUP(übertrag!I19,jhgheim,2,),"")</f>
        <v>0</v>
      </c>
      <c r="O19">
        <f>IF(übertrag!I19,VLOOKUP(übertrag!I19,paßheim,2,),"")</f>
        <v>0</v>
      </c>
      <c r="Q19" t="b">
        <v>1</v>
      </c>
      <c r="AE19">
        <v>18</v>
      </c>
    </row>
    <row r="20" spans="9:31" ht="12.75">
      <c r="I20">
        <v>1</v>
      </c>
      <c r="K20">
        <f>IF(I20,VLOOKUP(übertrag!I20,paßheim,2,),"")</f>
        <v>0</v>
      </c>
      <c r="M20" s="36">
        <f>IF(I20,VLOOKUP(übertrag!I20,jhgheim,2,),"")</f>
        <v>0</v>
      </c>
      <c r="O20">
        <f>IF(übertrag!I20,VLOOKUP(übertrag!I20,paßheim,2,),"")</f>
        <v>0</v>
      </c>
      <c r="Q20" t="b">
        <v>0</v>
      </c>
      <c r="AE20">
        <v>19</v>
      </c>
    </row>
    <row r="21" spans="9:31" ht="12.75">
      <c r="I21">
        <v>1</v>
      </c>
      <c r="K21">
        <f>IF(I21,VLOOKUP(übertrag!I21,paßheim,2,),"")</f>
        <v>0</v>
      </c>
      <c r="M21" s="36">
        <f>IF(I21,VLOOKUP(übertrag!I21,jhgheim,2,),"")</f>
        <v>0</v>
      </c>
      <c r="O21">
        <f>IF(übertrag!I21,VLOOKUP(übertrag!I21,paßheim,2,),"")</f>
        <v>0</v>
      </c>
      <c r="Q21" t="b">
        <v>1</v>
      </c>
      <c r="AE21">
        <v>20</v>
      </c>
    </row>
    <row r="22" spans="9:31" ht="12.75">
      <c r="I22">
        <v>1</v>
      </c>
      <c r="K22">
        <f>IF(I22,VLOOKUP(übertrag!I22,paßheim,2,),"")</f>
        <v>0</v>
      </c>
      <c r="M22" s="36">
        <f>IF(I22,VLOOKUP(übertrag!I22,jhgheim,2,),"")</f>
        <v>0</v>
      </c>
      <c r="O22">
        <f>IF(übertrag!I22,VLOOKUP(übertrag!I22,paßheim,2,),"")</f>
        <v>0</v>
      </c>
      <c r="Q22" t="b">
        <v>1</v>
      </c>
      <c r="AE22">
        <v>21</v>
      </c>
    </row>
    <row r="23" spans="9:31" ht="12.75">
      <c r="I23">
        <v>1</v>
      </c>
      <c r="M23" s="36">
        <f>IF(I23,VLOOKUP(übertrag!I23,jhgheim,2,),"")</f>
        <v>0</v>
      </c>
      <c r="O23">
        <f>IF(übertrag!I23,VLOOKUP(übertrag!I23,paßheim,2,),"")</f>
        <v>0</v>
      </c>
      <c r="Q23" t="b">
        <v>1</v>
      </c>
      <c r="AE23">
        <v>22</v>
      </c>
    </row>
    <row r="24" spans="9:31" ht="13.5" thickBot="1">
      <c r="I24">
        <v>1</v>
      </c>
      <c r="M24" s="36">
        <f>IF(I24,VLOOKUP(übertrag!I24,jhgheim,2,),"")</f>
        <v>0</v>
      </c>
      <c r="O24">
        <f>IF(übertrag!I24,VLOOKUP(übertrag!I24,paßheim,2,),"")</f>
        <v>0</v>
      </c>
      <c r="Q24" t="b">
        <v>0</v>
      </c>
      <c r="AE24" s="64"/>
    </row>
    <row r="25" spans="9:31" ht="12.75">
      <c r="I25">
        <v>2</v>
      </c>
      <c r="M25" s="36">
        <f>IF(I25,VLOOKUP(übertrag!I25,jhgheim,2,),"")</f>
        <v>0</v>
      </c>
      <c r="O25">
        <f>IF(übertrag!I25,VLOOKUP(übertrag!I25,paßheim,2,),"")</f>
        <v>0</v>
      </c>
      <c r="Q25" t="b">
        <v>0</v>
      </c>
      <c r="AE25">
        <v>1</v>
      </c>
    </row>
    <row r="26" ht="12.75">
      <c r="Q26" t="b">
        <v>0</v>
      </c>
    </row>
    <row r="27" ht="12.75">
      <c r="Q27" t="b">
        <v>0</v>
      </c>
    </row>
    <row r="28" ht="12.75">
      <c r="Q28" t="b">
        <v>0</v>
      </c>
    </row>
    <row r="29" ht="12.75">
      <c r="Q29" t="b">
        <v>0</v>
      </c>
    </row>
    <row r="30" ht="12.75">
      <c r="Q30" t="b">
        <v>0</v>
      </c>
    </row>
    <row r="31" ht="12.75">
      <c r="Q31" t="b">
        <v>0</v>
      </c>
    </row>
    <row r="32" ht="12.75">
      <c r="Q32" t="b">
        <v>0</v>
      </c>
    </row>
    <row r="33" ht="12.75">
      <c r="Q33" t="b">
        <v>0</v>
      </c>
    </row>
    <row r="117" ht="12.75">
      <c r="G117" s="51" t="s">
        <v>45</v>
      </c>
    </row>
  </sheetData>
  <sheetProtection/>
  <mergeCells count="1">
    <mergeCell ref="Q1:R1"/>
  </mergeCells>
  <printOptions/>
  <pageMargins left="0.787401575" right="0.787401575" top="0.984251969" bottom="0.984251969" header="0.4921259845" footer="0.492125984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Rainer Spindler</dc:creator>
  <cp:keywords>Makro</cp:keywords>
  <dc:description/>
  <cp:lastModifiedBy>Otmar Kraus</cp:lastModifiedBy>
  <cp:lastPrinted>2024-02-19T18:52:24Z</cp:lastPrinted>
  <dcterms:created xsi:type="dcterms:W3CDTF">1998-03-09T21:09:14Z</dcterms:created>
  <dcterms:modified xsi:type="dcterms:W3CDTF">2024-02-19T19:05:30Z</dcterms:modified>
  <cp:category/>
  <cp:version/>
  <cp:contentType/>
  <cp:contentStatus/>
</cp:coreProperties>
</file>